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ajemen konstruksi\TESIS\Hasil Kuisioner\"/>
    </mc:Choice>
  </mc:AlternateContent>
  <xr:revisionPtr revIDLastSave="0" documentId="13_ncr:1_{08BABECE-D543-4D64-8689-E077EB6CEB62}" xr6:coauthVersionLast="47" xr6:coauthVersionMax="47" xr10:uidLastSave="{00000000-0000-0000-0000-000000000000}"/>
  <bookViews>
    <workbookView xWindow="11436" yWindow="168" windowWidth="11124" windowHeight="11232" firstSheet="2" activeTab="4" xr2:uid="{A0DF188F-2C46-41A9-B9A8-C8C497F2F432}"/>
  </bookViews>
  <sheets>
    <sheet name="PL Menengah" sheetId="1" r:id="rId1"/>
    <sheet name="Sub Var P" sheetId="2" r:id="rId2"/>
    <sheet name="ID KL" sheetId="4" r:id="rId3"/>
    <sheet name="Sub Var L" sheetId="5" r:id="rId4"/>
    <sheet name="KESIMPULAN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5" l="1"/>
  <c r="F12" i="5"/>
  <c r="C30" i="4"/>
  <c r="D98" i="2"/>
  <c r="C94" i="2"/>
  <c r="S51" i="2"/>
  <c r="R51" i="2"/>
  <c r="Q51" i="2"/>
  <c r="S50" i="2"/>
  <c r="R50" i="2"/>
  <c r="Q50" i="2"/>
  <c r="S49" i="2"/>
  <c r="R49" i="2"/>
  <c r="Q49" i="2"/>
  <c r="N51" i="2"/>
  <c r="M51" i="2"/>
  <c r="L51" i="2"/>
  <c r="N50" i="2"/>
  <c r="M50" i="2"/>
  <c r="L50" i="2"/>
  <c r="N49" i="2"/>
  <c r="M49" i="2"/>
  <c r="L49" i="2"/>
  <c r="I51" i="2"/>
  <c r="H51" i="2"/>
  <c r="G51" i="2"/>
  <c r="I50" i="2"/>
  <c r="H50" i="2"/>
  <c r="G50" i="2"/>
  <c r="I49" i="2"/>
  <c r="H49" i="2"/>
  <c r="G49" i="2"/>
  <c r="D51" i="2"/>
  <c r="C51" i="2"/>
  <c r="B51" i="2"/>
  <c r="D50" i="2"/>
  <c r="C50" i="2"/>
  <c r="B50" i="2"/>
  <c r="D49" i="2"/>
  <c r="C49" i="2"/>
  <c r="B49" i="2"/>
  <c r="S39" i="2"/>
  <c r="R39" i="2"/>
  <c r="Q39" i="2"/>
  <c r="S38" i="2"/>
  <c r="R38" i="2"/>
  <c r="Q38" i="2"/>
  <c r="S37" i="2"/>
  <c r="R37" i="2"/>
  <c r="Q37" i="2"/>
  <c r="N39" i="2"/>
  <c r="M39" i="2"/>
  <c r="L39" i="2"/>
  <c r="N38" i="2"/>
  <c r="M38" i="2"/>
  <c r="L38" i="2"/>
  <c r="N37" i="2"/>
  <c r="M37" i="2"/>
  <c r="L37" i="2"/>
  <c r="I39" i="2"/>
  <c r="H39" i="2"/>
  <c r="G39" i="2"/>
  <c r="I38" i="2"/>
  <c r="H38" i="2"/>
  <c r="G38" i="2"/>
  <c r="I37" i="2"/>
  <c r="H37" i="2"/>
  <c r="G37" i="2"/>
  <c r="D39" i="2"/>
  <c r="C39" i="2"/>
  <c r="B39" i="2"/>
  <c r="D38" i="2"/>
  <c r="C38" i="2"/>
  <c r="B38" i="2"/>
  <c r="D37" i="2"/>
  <c r="C37" i="2"/>
  <c r="B37" i="2"/>
  <c r="S26" i="2"/>
  <c r="R26" i="2"/>
  <c r="Q26" i="2"/>
  <c r="S25" i="2"/>
  <c r="R25" i="2"/>
  <c r="Q25" i="2"/>
  <c r="S24" i="2"/>
  <c r="R24" i="2"/>
  <c r="Q24" i="2"/>
  <c r="N26" i="2"/>
  <c r="M26" i="2"/>
  <c r="L26" i="2"/>
  <c r="N25" i="2"/>
  <c r="M25" i="2"/>
  <c r="L25" i="2"/>
  <c r="N24" i="2"/>
  <c r="M24" i="2"/>
  <c r="L24" i="2"/>
  <c r="I26" i="2"/>
  <c r="H26" i="2"/>
  <c r="G26" i="2"/>
  <c r="I25" i="2"/>
  <c r="H25" i="2"/>
  <c r="G25" i="2"/>
  <c r="I24" i="2"/>
  <c r="H24" i="2"/>
  <c r="G24" i="2"/>
  <c r="D26" i="2"/>
  <c r="C26" i="2"/>
  <c r="B26" i="2"/>
  <c r="D25" i="2"/>
  <c r="C25" i="2"/>
  <c r="B25" i="2"/>
  <c r="D24" i="2"/>
  <c r="C24" i="2"/>
  <c r="B24" i="2"/>
  <c r="X13" i="2"/>
  <c r="W13" i="2"/>
  <c r="V13" i="2"/>
  <c r="X12" i="2"/>
  <c r="W12" i="2"/>
  <c r="V12" i="2"/>
  <c r="X11" i="2"/>
  <c r="W11" i="2"/>
  <c r="V11" i="2"/>
  <c r="S13" i="2"/>
  <c r="R13" i="2"/>
  <c r="Q13" i="2"/>
  <c r="S12" i="2"/>
  <c r="R12" i="2"/>
  <c r="Q12" i="2"/>
  <c r="S11" i="2"/>
  <c r="R11" i="2"/>
  <c r="Q11" i="2"/>
  <c r="N13" i="2"/>
  <c r="M13" i="2"/>
  <c r="L13" i="2"/>
  <c r="N12" i="2"/>
  <c r="M12" i="2"/>
  <c r="L12" i="2"/>
  <c r="N11" i="2"/>
  <c r="M11" i="2"/>
  <c r="L11" i="2"/>
  <c r="I13" i="2"/>
  <c r="H13" i="2"/>
  <c r="G13" i="2"/>
  <c r="I12" i="2"/>
  <c r="H12" i="2"/>
  <c r="G12" i="2"/>
  <c r="I11" i="2"/>
  <c r="H11" i="2"/>
  <c r="G11" i="2"/>
  <c r="C13" i="2"/>
  <c r="D13" i="2"/>
  <c r="C12" i="2"/>
  <c r="D12" i="2"/>
  <c r="B12" i="2"/>
  <c r="B13" i="2"/>
  <c r="C11" i="2"/>
  <c r="D11" i="2"/>
  <c r="B11" i="2"/>
  <c r="G6" i="1"/>
  <c r="O47" i="1"/>
  <c r="P46" i="1"/>
  <c r="K47" i="1"/>
  <c r="L46" i="1"/>
  <c r="G47" i="1"/>
  <c r="H46" i="1"/>
  <c r="C47" i="1"/>
  <c r="D46" i="1"/>
  <c r="O36" i="1"/>
  <c r="P35" i="1"/>
  <c r="K36" i="1"/>
  <c r="L35" i="1"/>
  <c r="G36" i="1"/>
  <c r="H35" i="1"/>
  <c r="C36" i="1"/>
  <c r="D35" i="1"/>
  <c r="O24" i="1"/>
  <c r="P23" i="1"/>
  <c r="K24" i="1"/>
  <c r="L23" i="1"/>
  <c r="G24" i="1"/>
  <c r="H23" i="1"/>
  <c r="C24" i="1"/>
  <c r="D23" i="1"/>
  <c r="S12" i="1"/>
  <c r="T11" i="1"/>
  <c r="O12" i="1"/>
  <c r="P11" i="1"/>
  <c r="K12" i="1"/>
  <c r="L11" i="1"/>
  <c r="G12" i="1"/>
  <c r="H11" i="1"/>
  <c r="C12" i="1"/>
  <c r="D11" i="1"/>
  <c r="AD14" i="5"/>
  <c r="AC14" i="5"/>
  <c r="AB14" i="5"/>
  <c r="AA14" i="5"/>
  <c r="AD13" i="5"/>
  <c r="AC13" i="5"/>
  <c r="AB13" i="5"/>
  <c r="AA13" i="5"/>
  <c r="AD12" i="5"/>
  <c r="AC12" i="5"/>
  <c r="AB12" i="5"/>
  <c r="AD11" i="5"/>
  <c r="AC11" i="5"/>
  <c r="AB11" i="5"/>
  <c r="AA11" i="5"/>
  <c r="T12" i="4"/>
  <c r="S12" i="4"/>
  <c r="S11" i="4"/>
  <c r="T11" i="4"/>
  <c r="F97" i="5"/>
  <c r="E96" i="5"/>
  <c r="D95" i="5"/>
  <c r="C94" i="5"/>
  <c r="X56" i="5"/>
  <c r="W56" i="5"/>
  <c r="V56" i="5"/>
  <c r="U56" i="5"/>
  <c r="X55" i="5"/>
  <c r="W55" i="5"/>
  <c r="V55" i="5"/>
  <c r="U55" i="5"/>
  <c r="X54" i="5"/>
  <c r="W54" i="5"/>
  <c r="V54" i="5"/>
  <c r="U54" i="5"/>
  <c r="X53" i="5"/>
  <c r="W53" i="5"/>
  <c r="V53" i="5"/>
  <c r="U53" i="5"/>
  <c r="X42" i="5"/>
  <c r="W42" i="5"/>
  <c r="V42" i="5"/>
  <c r="U42" i="5"/>
  <c r="X41" i="5"/>
  <c r="W41" i="5"/>
  <c r="V41" i="5"/>
  <c r="U41" i="5"/>
  <c r="X40" i="5"/>
  <c r="W40" i="5"/>
  <c r="V40" i="5"/>
  <c r="U40" i="5"/>
  <c r="X39" i="5"/>
  <c r="W39" i="5"/>
  <c r="V39" i="5"/>
  <c r="U39" i="5"/>
  <c r="X28" i="5"/>
  <c r="W28" i="5"/>
  <c r="V28" i="5"/>
  <c r="U28" i="5"/>
  <c r="X27" i="5"/>
  <c r="W27" i="5"/>
  <c r="V27" i="5"/>
  <c r="U27" i="5"/>
  <c r="X26" i="5"/>
  <c r="W26" i="5"/>
  <c r="V26" i="5"/>
  <c r="U26" i="5"/>
  <c r="X25" i="5"/>
  <c r="W25" i="5"/>
  <c r="V25" i="5"/>
  <c r="U25" i="5"/>
  <c r="X14" i="5"/>
  <c r="W14" i="5"/>
  <c r="V14" i="5"/>
  <c r="U14" i="5"/>
  <c r="X13" i="5"/>
  <c r="W13" i="5"/>
  <c r="V13" i="5"/>
  <c r="U13" i="5"/>
  <c r="X12" i="5"/>
  <c r="W12" i="5"/>
  <c r="V12" i="5"/>
  <c r="U12" i="5"/>
  <c r="X11" i="5"/>
  <c r="W11" i="5"/>
  <c r="V11" i="5"/>
  <c r="U11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F56" i="5"/>
  <c r="E56" i="5"/>
  <c r="D56" i="5"/>
  <c r="C56" i="5"/>
  <c r="F55" i="5"/>
  <c r="E55" i="5"/>
  <c r="D55" i="5"/>
  <c r="C55" i="5"/>
  <c r="F54" i="5"/>
  <c r="E54" i="5"/>
  <c r="D54" i="5"/>
  <c r="C54" i="5"/>
  <c r="F53" i="5"/>
  <c r="E53" i="5"/>
  <c r="D53" i="5"/>
  <c r="C53" i="5"/>
  <c r="F42" i="5"/>
  <c r="E42" i="5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28" i="5"/>
  <c r="D28" i="5"/>
  <c r="F27" i="5"/>
  <c r="E27" i="5"/>
  <c r="D27" i="5"/>
  <c r="F26" i="5"/>
  <c r="E26" i="5"/>
  <c r="D26" i="5"/>
  <c r="C26" i="5"/>
  <c r="F25" i="5"/>
  <c r="E25" i="5"/>
  <c r="D25" i="5"/>
  <c r="C25" i="5"/>
  <c r="E28" i="5"/>
  <c r="C28" i="5"/>
  <c r="C27" i="5"/>
  <c r="D14" i="5"/>
  <c r="E14" i="5"/>
  <c r="F14" i="5"/>
  <c r="D12" i="5"/>
  <c r="E12" i="5"/>
  <c r="D13" i="5"/>
  <c r="E13" i="5"/>
  <c r="F13" i="5"/>
  <c r="C13" i="5"/>
  <c r="C12" i="5"/>
  <c r="C14" i="5"/>
  <c r="D11" i="5"/>
  <c r="E11" i="5"/>
  <c r="F11" i="5"/>
  <c r="C11" i="5"/>
  <c r="P46" i="4"/>
  <c r="P23" i="4"/>
  <c r="L23" i="4"/>
  <c r="P47" i="4"/>
  <c r="O47" i="4"/>
  <c r="O46" i="4"/>
  <c r="L47" i="4"/>
  <c r="K47" i="4"/>
  <c r="L46" i="4"/>
  <c r="K46" i="4"/>
  <c r="P36" i="4"/>
  <c r="O36" i="4"/>
  <c r="P35" i="4"/>
  <c r="O35" i="4"/>
  <c r="L36" i="4"/>
  <c r="K36" i="4"/>
  <c r="L35" i="4"/>
  <c r="K35" i="4"/>
  <c r="H47" i="4"/>
  <c r="G47" i="4"/>
  <c r="H46" i="4"/>
  <c r="G46" i="4"/>
  <c r="H36" i="4"/>
  <c r="G36" i="4"/>
  <c r="H35" i="4"/>
  <c r="G35" i="4"/>
  <c r="P24" i="4"/>
  <c r="O24" i="4"/>
  <c r="O23" i="4"/>
  <c r="L24" i="4"/>
  <c r="K24" i="4"/>
  <c r="K23" i="4"/>
  <c r="P12" i="4"/>
  <c r="O12" i="4"/>
  <c r="P11" i="4"/>
  <c r="O11" i="4"/>
  <c r="L12" i="4"/>
  <c r="K12" i="4"/>
  <c r="L11" i="4"/>
  <c r="K11" i="4"/>
  <c r="H24" i="4"/>
  <c r="G24" i="4"/>
  <c r="H23" i="4"/>
  <c r="G23" i="4"/>
  <c r="H12" i="4"/>
  <c r="G12" i="4"/>
  <c r="H11" i="4"/>
  <c r="G11" i="4"/>
  <c r="D47" i="4"/>
  <c r="C47" i="4"/>
  <c r="D46" i="4"/>
  <c r="C46" i="4"/>
  <c r="D36" i="4"/>
  <c r="C36" i="4"/>
  <c r="D35" i="4"/>
  <c r="C35" i="4"/>
  <c r="D24" i="4"/>
  <c r="C24" i="4"/>
  <c r="D23" i="4"/>
  <c r="C23" i="4"/>
  <c r="D12" i="4"/>
  <c r="C12" i="4"/>
  <c r="D11" i="4"/>
  <c r="C11" i="4"/>
  <c r="D87" i="4"/>
  <c r="C83" i="4"/>
  <c r="E82" i="2"/>
  <c r="D81" i="2"/>
  <c r="C80" i="2"/>
  <c r="D87" i="1"/>
  <c r="C83" i="1"/>
  <c r="C65" i="5" l="1"/>
  <c r="C77" i="5" s="1"/>
  <c r="C96" i="5" s="1"/>
  <c r="C69" i="5"/>
  <c r="D78" i="5" s="1"/>
  <c r="D97" i="5" s="1"/>
  <c r="C60" i="5"/>
  <c r="E75" i="5" s="1"/>
  <c r="E94" i="5" s="1"/>
  <c r="C64" i="5"/>
  <c r="F76" i="5" s="1"/>
  <c r="F95" i="5" s="1"/>
  <c r="C68" i="5"/>
  <c r="C78" i="5" s="1"/>
  <c r="C97" i="5" s="1"/>
  <c r="C62" i="5"/>
  <c r="C76" i="5" s="1"/>
  <c r="C70" i="5"/>
  <c r="E78" i="5" s="1"/>
  <c r="E97" i="5" s="1"/>
  <c r="C63" i="5"/>
  <c r="E76" i="5" s="1"/>
  <c r="E95" i="5" s="1"/>
  <c r="C61" i="5"/>
  <c r="F75" i="5" s="1"/>
  <c r="F94" i="5" s="1"/>
  <c r="C66" i="5"/>
  <c r="D77" i="5" s="1"/>
  <c r="D96" i="5" s="1"/>
  <c r="C59" i="5"/>
  <c r="D75" i="5" s="1"/>
  <c r="D94" i="5" s="1"/>
  <c r="C67" i="5"/>
  <c r="F77" i="5" s="1"/>
  <c r="F96" i="5" s="1"/>
  <c r="C50" i="4"/>
  <c r="D55" i="4" s="1"/>
  <c r="D69" i="4" s="1"/>
  <c r="C51" i="4"/>
  <c r="C56" i="4" s="1"/>
  <c r="C70" i="4" s="1"/>
  <c r="B59" i="2"/>
  <c r="C65" i="2" s="1"/>
  <c r="D82" i="2" s="1"/>
  <c r="B57" i="2"/>
  <c r="B65" i="2" s="1"/>
  <c r="C82" i="2" s="1"/>
  <c r="B55" i="2"/>
  <c r="D63" i="2" s="1"/>
  <c r="E80" i="2" s="1"/>
  <c r="B58" i="2"/>
  <c r="D64" i="2" s="1"/>
  <c r="B56" i="2"/>
  <c r="B64" i="2" s="1"/>
  <c r="B54" i="2"/>
  <c r="C63" i="2" s="1"/>
  <c r="D80" i="2" s="1"/>
  <c r="C51" i="1"/>
  <c r="C56" i="1" s="1"/>
  <c r="C70" i="1" s="1"/>
  <c r="C50" i="1"/>
  <c r="D55" i="1" s="1"/>
  <c r="D69" i="1" s="1"/>
  <c r="C79" i="5" l="1"/>
  <c r="C85" i="5" s="1"/>
  <c r="C95" i="5"/>
  <c r="E79" i="5"/>
  <c r="E86" i="5" s="1"/>
  <c r="D79" i="5"/>
  <c r="D86" i="5" s="1"/>
  <c r="F79" i="5"/>
  <c r="F86" i="5" s="1"/>
  <c r="B66" i="2"/>
  <c r="B72" i="2" s="1"/>
  <c r="C66" i="2"/>
  <c r="C71" i="2" s="1"/>
  <c r="E81" i="2"/>
  <c r="D66" i="2"/>
  <c r="D72" i="2" s="1"/>
  <c r="C57" i="1"/>
  <c r="C61" i="1" s="1"/>
  <c r="D57" i="1"/>
  <c r="D62" i="1" s="1"/>
  <c r="C81" i="2"/>
  <c r="C57" i="4"/>
  <c r="C61" i="4" s="1"/>
  <c r="D57" i="4"/>
  <c r="D62" i="4" s="1"/>
  <c r="D84" i="5" l="1"/>
  <c r="C84" i="5"/>
  <c r="C86" i="5"/>
  <c r="G86" i="5" s="1"/>
  <c r="C83" i="5"/>
  <c r="D85" i="5"/>
  <c r="E83" i="5"/>
  <c r="E85" i="5"/>
  <c r="D83" i="5"/>
  <c r="E84" i="5"/>
  <c r="F85" i="5"/>
  <c r="F83" i="5"/>
  <c r="F84" i="5"/>
  <c r="C73" i="2"/>
  <c r="C72" i="2"/>
  <c r="E72" i="2" s="1"/>
  <c r="D73" i="2"/>
  <c r="D71" i="2"/>
  <c r="C62" i="1"/>
  <c r="C63" i="1" s="1"/>
  <c r="D61" i="1"/>
  <c r="E61" i="1" s="1"/>
  <c r="B71" i="2"/>
  <c r="B73" i="2"/>
  <c r="C62" i="4"/>
  <c r="E62" i="4" s="1"/>
  <c r="D61" i="4"/>
  <c r="D63" i="4" s="1"/>
  <c r="C87" i="5" l="1"/>
  <c r="G84" i="5"/>
  <c r="D87" i="5"/>
  <c r="G83" i="5"/>
  <c r="F87" i="5"/>
  <c r="G85" i="5"/>
  <c r="C74" i="2"/>
  <c r="D74" i="2"/>
  <c r="E73" i="2"/>
  <c r="E62" i="1"/>
  <c r="E63" i="1" s="1"/>
  <c r="F62" i="1" s="1"/>
  <c r="E70" i="1" s="1"/>
  <c r="G10" i="6" s="1"/>
  <c r="D63" i="1"/>
  <c r="B74" i="2"/>
  <c r="E71" i="2"/>
  <c r="C63" i="4"/>
  <c r="E61" i="4"/>
  <c r="E63" i="4" s="1"/>
  <c r="F62" i="4" s="1"/>
  <c r="E70" i="4" s="1"/>
  <c r="B18" i="6" s="1"/>
  <c r="G87" i="5" l="1"/>
  <c r="H86" i="5" s="1"/>
  <c r="E74" i="2"/>
  <c r="F71" i="2" s="1"/>
  <c r="F61" i="1"/>
  <c r="E69" i="1" s="1"/>
  <c r="F69" i="1" s="1"/>
  <c r="C74" i="1" s="1"/>
  <c r="F61" i="4"/>
  <c r="H83" i="5" l="1"/>
  <c r="F14" i="6" s="1"/>
  <c r="H84" i="5"/>
  <c r="G95" i="5" s="1"/>
  <c r="H85" i="5"/>
  <c r="H14" i="6" s="1"/>
  <c r="F72" i="2"/>
  <c r="F81" i="2" s="1"/>
  <c r="C14" i="6" s="1"/>
  <c r="F73" i="2"/>
  <c r="F82" i="2" s="1"/>
  <c r="D14" i="6" s="1"/>
  <c r="C10" i="6"/>
  <c r="F70" i="1"/>
  <c r="D74" i="1" s="1"/>
  <c r="C78" i="1" s="1"/>
  <c r="F63" i="1"/>
  <c r="I14" i="6"/>
  <c r="G97" i="5"/>
  <c r="F80" i="2"/>
  <c r="E69" i="4"/>
  <c r="A18" i="6" s="1"/>
  <c r="F63" i="4"/>
  <c r="G14" i="6" l="1"/>
  <c r="G96" i="5"/>
  <c r="H87" i="5"/>
  <c r="G94" i="5"/>
  <c r="F74" i="2"/>
  <c r="G82" i="2"/>
  <c r="E87" i="2" s="1"/>
  <c r="G81" i="2"/>
  <c r="D87" i="2" s="1"/>
  <c r="G80" i="2"/>
  <c r="B14" i="6"/>
  <c r="F69" i="4"/>
  <c r="C74" i="4" s="1"/>
  <c r="F70" i="4"/>
  <c r="D74" i="4" s="1"/>
  <c r="H97" i="5" l="1"/>
  <c r="F102" i="5" s="1"/>
  <c r="H95" i="5"/>
  <c r="D102" i="5" s="1"/>
  <c r="H96" i="5"/>
  <c r="E102" i="5" s="1"/>
  <c r="H94" i="5"/>
  <c r="C87" i="2"/>
  <c r="C90" i="2" s="1"/>
  <c r="G83" i="2"/>
  <c r="C78" i="4"/>
  <c r="E87" i="5"/>
  <c r="H98" i="5" l="1"/>
  <c r="C102" i="5"/>
  <c r="C105" i="5" s="1"/>
  <c r="C109" i="5" s="1"/>
  <c r="C114" i="5" s="1"/>
</calcChain>
</file>

<file path=xl/sharedStrings.xml><?xml version="1.0" encoding="utf-8"?>
<sst xmlns="http://schemas.openxmlformats.org/spreadsheetml/2006/main" count="1098" uniqueCount="79">
  <si>
    <t>P</t>
  </si>
  <si>
    <t>L</t>
  </si>
  <si>
    <t>Dibuat dalam bentuk desimal</t>
  </si>
  <si>
    <t>Jawaban / penilaian dari sampel 1</t>
  </si>
  <si>
    <t>a.</t>
  </si>
  <si>
    <t>Jawaban / penilaian dari sampel 2</t>
  </si>
  <si>
    <t>Jawaban / penilaian dari sampel 3</t>
  </si>
  <si>
    <t>Jawaban / penilaian dari sampel 4</t>
  </si>
  <si>
    <t>Jawaban / penilaian dari sampel 5</t>
  </si>
  <si>
    <t>Jawaban / penilaian dari sampel 6</t>
  </si>
  <si>
    <t>Jawaban / penilaian dari sampel 7</t>
  </si>
  <si>
    <t>Jawaban / penilaian dari sampel 8</t>
  </si>
  <si>
    <t>Jawaban / penilaian dari sampel 9</t>
  </si>
  <si>
    <t>Jawaban / penilaian dari sampel 10</t>
  </si>
  <si>
    <t>Jawaban / penilaian dari sampel 11</t>
  </si>
  <si>
    <t>Jawaban / penilaian dari sampel 12</t>
  </si>
  <si>
    <t>Jawaban / penilaian dari sampel 13</t>
  </si>
  <si>
    <t>Jawaban / penilaian dari sampel 14</t>
  </si>
  <si>
    <t>Jawaban / penilaian dari sampel 16</t>
  </si>
  <si>
    <t>Jawaban / penilaian dari sampel 15</t>
  </si>
  <si>
    <t>Menghitung Geometrik Mean dari 16 Responden</t>
  </si>
  <si>
    <t>GM12</t>
  </si>
  <si>
    <t>GM21</t>
  </si>
  <si>
    <t>Matriks Geometriks Mean</t>
  </si>
  <si>
    <t>Jumlah</t>
  </si>
  <si>
    <t>Menetapkan bobot prioritas</t>
  </si>
  <si>
    <t>bobot prioritas</t>
  </si>
  <si>
    <t>b.</t>
  </si>
  <si>
    <t>Mengukur konsistensi logis dengan menguji Indeks Konsistensi (Consistensy Index/CI) dan Konsistensi Rasio (Rasio Consistency/RC) Kriteria</t>
  </si>
  <si>
    <t>mencari nilai vektor [A] = Matriks awal dikalikan dengan bobot prioritas (Eigenvector)</t>
  </si>
  <si>
    <t>Vektor [A]</t>
  </si>
  <si>
    <t>Mencari nilai vektor B</t>
  </si>
  <si>
    <t>B</t>
  </si>
  <si>
    <t>Vektor [A] / Bobot Prioritas</t>
  </si>
  <si>
    <t>B =</t>
  </si>
  <si>
    <t>lMax</t>
  </si>
  <si>
    <r>
      <t>Mencari maximum</t>
    </r>
    <r>
      <rPr>
        <b/>
        <i/>
        <sz val="11"/>
        <color theme="1"/>
        <rFont val="Calibri"/>
        <family val="2"/>
        <scheme val="minor"/>
      </rPr>
      <t xml:space="preserve"> Eigenvalue</t>
    </r>
  </si>
  <si>
    <t>CI</t>
  </si>
  <si>
    <t>= (lMax-n)/(n-1)</t>
  </si>
  <si>
    <r>
      <t xml:space="preserve">Mengukur </t>
    </r>
    <r>
      <rPr>
        <b/>
        <i/>
        <sz val="11"/>
        <color theme="1"/>
        <rFont val="Calibri"/>
        <family val="2"/>
        <scheme val="minor"/>
      </rPr>
      <t>Consisstency Index (CI)</t>
    </r>
  </si>
  <si>
    <t>Random Index</t>
  </si>
  <si>
    <t>n=2</t>
  </si>
  <si>
    <t>RI = 0</t>
  </si>
  <si>
    <t>CR =</t>
  </si>
  <si>
    <t>CI/RI</t>
  </si>
  <si>
    <r>
      <t xml:space="preserve">Berdasarkan pengukuran diatas, diperoleh CR = 0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</si>
  <si>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KL</t>
  </si>
  <si>
    <t>KN</t>
  </si>
  <si>
    <t>KA</t>
  </si>
  <si>
    <t>GM13</t>
  </si>
  <si>
    <t>GM31</t>
  </si>
  <si>
    <t>GM23</t>
  </si>
  <si>
    <t>GM32</t>
  </si>
  <si>
    <t>Bobot Prioritas</t>
  </si>
  <si>
    <t>Mencari nilai vektor [B]</t>
  </si>
  <si>
    <t>PP</t>
  </si>
  <si>
    <t>KS</t>
  </si>
  <si>
    <r>
      <t xml:space="preserve">Membuat Matriks perbandingan berpasangan (pairwise comparison) antar sub variabel layanan untuk kualifikasi </t>
    </r>
    <r>
      <rPr>
        <b/>
        <sz val="11"/>
        <color theme="1"/>
        <rFont val="Calibri"/>
        <family val="2"/>
        <scheme val="minor"/>
      </rPr>
      <t>"KECIL"</t>
    </r>
  </si>
  <si>
    <t>W</t>
  </si>
  <si>
    <t>LR</t>
  </si>
  <si>
    <t>K3</t>
  </si>
  <si>
    <t>GM14</t>
  </si>
  <si>
    <t>GM24</t>
  </si>
  <si>
    <t>GM34</t>
  </si>
  <si>
    <t>GM41</t>
  </si>
  <si>
    <t>GM42</t>
  </si>
  <si>
    <t>GM43</t>
  </si>
  <si>
    <t>n=3</t>
  </si>
  <si>
    <t>n=4</t>
  </si>
  <si>
    <t xml:space="preserve">RI = </t>
  </si>
  <si>
    <r>
      <t xml:space="preserve">Berdasarkan pengukuran diatas, diperoleh CR = 0.02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</si>
  <si>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Kesimpulan Bobot</t>
  </si>
  <si>
    <t>Jawaban / penilaian dari sampel 17</t>
  </si>
  <si>
    <t>Menghitung Geometrik Mean dari 17 Responden</t>
  </si>
  <si>
    <r>
      <t xml:space="preserve">Membuat Matriks perbandingan berpasangan (pairwise comparison) antar variabel Produk dan Layanan untuk kualifikasi </t>
    </r>
    <r>
      <rPr>
        <b/>
        <sz val="11"/>
        <color theme="1"/>
        <rFont val="Calibri"/>
        <family val="2"/>
        <scheme val="minor"/>
      </rPr>
      <t>"MENENGAH"</t>
    </r>
  </si>
  <si>
    <r>
      <t xml:space="preserve">a. Membuat Matriks perbandingan berpasangan (pairwise comparison) antar sub variabel Produk untuk kualifikasi </t>
    </r>
    <r>
      <rPr>
        <b/>
        <sz val="11"/>
        <color theme="1"/>
        <rFont val="Calibri"/>
        <family val="2"/>
        <scheme val="minor"/>
      </rPr>
      <t>"MENENGAH"</t>
    </r>
  </si>
  <si>
    <t>RI=</t>
  </si>
  <si>
    <r>
      <t xml:space="preserve">Membuat Matriks perbandingan berpasangan (pairwise comparison) antar indikator kualitas untuk kualifikasi </t>
    </r>
    <r>
      <rPr>
        <b/>
        <sz val="11"/>
        <color theme="1"/>
        <rFont val="Calibri"/>
        <family val="2"/>
        <scheme val="minor"/>
      </rPr>
      <t>"MENENGAH"</t>
    </r>
  </si>
  <si>
    <t>Penilaian Kinerja Kontraktor Kualifikasi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</si>
</sst>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0"/>
    <numFmt numFmtId="165" formatCode="_-* #,##0.000_-;\-* #,##0.000_-;_-* &quot;-&quot;??_-;_-@_-"/>
    <numFmt numFmtId="166" formatCode="_-* #,##0.0000_-;\-* #,##0.0000_-;_-* &quot;-&quot;????_-;_-@_-"/>
    <numFmt numFmtId="168" formatCode="0.0000"/>
    <numFmt numFmtId="169" formatCode="0.000"/>
    <numFmt numFmtId="170" formatCode="#,##0.000;\-#,##0.000"/>
    <numFmt numFmtId="171" formatCode="_-* #,##0.0000_-;\-* #,##0.0000_-;_-* &quot;-&quot;??_-;_-@_-"/>
    <numFmt numFmtId="172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43" fontId="0" fillId="0" borderId="0" xfId="1" applyFont="1"/>
    <xf numFmtId="165" fontId="0" fillId="0" borderId="0" xfId="1" applyNumberFormat="1" applyFont="1"/>
    <xf numFmtId="164" fontId="0" fillId="0" borderId="1" xfId="0" applyNumberFormat="1" applyBorder="1"/>
    <xf numFmtId="4" fontId="0" fillId="0" borderId="1" xfId="0" applyNumberFormat="1" applyBorder="1"/>
    <xf numFmtId="0" fontId="2" fillId="0" borderId="0" xfId="0" applyFont="1"/>
    <xf numFmtId="165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2" xfId="0" applyBorder="1"/>
    <xf numFmtId="166" fontId="0" fillId="0" borderId="0" xfId="0" applyNumberFormat="1"/>
    <xf numFmtId="43" fontId="0" fillId="0" borderId="0" xfId="0" applyNumberFormat="1"/>
    <xf numFmtId="12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65" fontId="4" fillId="0" borderId="1" xfId="1" applyNumberFormat="1" applyFont="1" applyBorder="1"/>
    <xf numFmtId="0" fontId="0" fillId="2" borderId="0" xfId="0" applyFill="1"/>
    <xf numFmtId="165" fontId="0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1" xfId="0" applyNumberFormat="1" applyBorder="1"/>
    <xf numFmtId="168" fontId="2" fillId="0" borderId="1" xfId="0" applyNumberFormat="1" applyFont="1" applyBorder="1"/>
    <xf numFmtId="12" fontId="0" fillId="0" borderId="1" xfId="0" applyNumberFormat="1" applyBorder="1"/>
    <xf numFmtId="169" fontId="0" fillId="0" borderId="0" xfId="0" applyNumberFormat="1"/>
    <xf numFmtId="169" fontId="0" fillId="0" borderId="1" xfId="0" applyNumberFormat="1" applyBorder="1" applyAlignment="1">
      <alignment horizontal="center"/>
    </xf>
    <xf numFmtId="170" fontId="0" fillId="0" borderId="1" xfId="1" applyNumberFormat="1" applyFont="1" applyBorder="1"/>
    <xf numFmtId="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0" fillId="0" borderId="1" xfId="0" applyNumberFormat="1" applyBorder="1"/>
    <xf numFmtId="169" fontId="2" fillId="0" borderId="1" xfId="0" applyNumberFormat="1" applyFont="1" applyBorder="1"/>
    <xf numFmtId="169" fontId="0" fillId="0" borderId="1" xfId="0" applyNumberFormat="1" applyBorder="1"/>
    <xf numFmtId="171" fontId="0" fillId="0" borderId="0" xfId="0" applyNumberFormat="1"/>
    <xf numFmtId="17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335280</xdr:colOff>
      <xdr:row>6</xdr:row>
      <xdr:rowOff>7620</xdr:rowOff>
    </xdr:from>
    <xdr:to>
      <xdr:col>4</xdr:col>
      <xdr:colOff>251460</xdr:colOff>
      <xdr:row>7</xdr:row>
      <xdr:rowOff>167640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1F138C-D275-9827-8B85-B31DD655422C}"/>
            </a:ext>
          </a:extLst>
        </xdr:cNvPr>
        <xdr:cNvCxnSpPr/>
      </xdr:nvCxnSpPr>
      <xdr:spPr>
        <a:xfrm flipH="1">
          <a:off x="1554480" y="1104900"/>
          <a:ext cx="113538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259080</xdr:colOff>
      <xdr:row>6</xdr:row>
      <xdr:rowOff>0</xdr:rowOff>
    </xdr:from>
    <xdr:to>
      <xdr:col>6</xdr:col>
      <xdr:colOff>320040</xdr:colOff>
      <xdr:row>7</xdr:row>
      <xdr:rowOff>129540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3F5FB87-FC9D-4C13-B2FA-5F84458001B9}"/>
            </a:ext>
          </a:extLst>
        </xdr:cNvPr>
        <xdr:cNvCxnSpPr/>
      </xdr:nvCxnSpPr>
      <xdr:spPr>
        <a:xfrm>
          <a:off x="2697480" y="1097280"/>
          <a:ext cx="128016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426720</xdr:colOff>
      <xdr:row>10</xdr:row>
      <xdr:rowOff>22860</xdr:rowOff>
    </xdr:from>
    <xdr:to>
      <xdr:col>2</xdr:col>
      <xdr:colOff>289560</xdr:colOff>
      <xdr:row>12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E7F5ECF-D63F-4C63-BA36-081BE44C3DB2}"/>
            </a:ext>
          </a:extLst>
        </xdr:cNvPr>
        <xdr:cNvCxnSpPr/>
      </xdr:nvCxnSpPr>
      <xdr:spPr>
        <a:xfrm flipH="1">
          <a:off x="1036320" y="185166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10</xdr:row>
      <xdr:rowOff>7620</xdr:rowOff>
    </xdr:from>
    <xdr:to>
      <xdr:col>2</xdr:col>
      <xdr:colOff>304800</xdr:colOff>
      <xdr:row>12</xdr:row>
      <xdr:rowOff>15240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1C1DF2F-8249-4047-B030-71A865508059}"/>
            </a:ext>
          </a:extLst>
        </xdr:cNvPr>
        <xdr:cNvCxnSpPr/>
      </xdr:nvCxnSpPr>
      <xdr:spPr>
        <a:xfrm flipH="1">
          <a:off x="1516380" y="1836420"/>
          <a:ext cx="76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327660</xdr:colOff>
      <xdr:row>10</xdr:row>
      <xdr:rowOff>22860</xdr:rowOff>
    </xdr:from>
    <xdr:to>
      <xdr:col>3</xdr:col>
      <xdr:colOff>327660</xdr:colOff>
      <xdr:row>12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AFD5132-BA89-47AE-B7F3-51E116643EC8}"/>
            </a:ext>
          </a:extLst>
        </xdr:cNvPr>
        <xdr:cNvCxnSpPr/>
      </xdr:nvCxnSpPr>
      <xdr:spPr>
        <a:xfrm>
          <a:off x="1546860" y="1851660"/>
          <a:ext cx="6096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320040</xdr:colOff>
      <xdr:row>10</xdr:row>
      <xdr:rowOff>15240</xdr:rowOff>
    </xdr:from>
    <xdr:to>
      <xdr:col>6</xdr:col>
      <xdr:colOff>312420</xdr:colOff>
      <xdr:row>12</xdr:row>
      <xdr:rowOff>7620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1587FACB-D98E-496E-B09C-31AA103B3F7D}"/>
            </a:ext>
          </a:extLst>
        </xdr:cNvPr>
        <xdr:cNvCxnSpPr/>
      </xdr:nvCxnSpPr>
      <xdr:spPr>
        <a:xfrm flipH="1">
          <a:off x="3368040" y="1844040"/>
          <a:ext cx="60198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15240</xdr:rowOff>
    </xdr:from>
    <xdr:to>
      <xdr:col>6</xdr:col>
      <xdr:colOff>335280</xdr:colOff>
      <xdr:row>12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3AEAED6-45CF-4CFB-B4DB-07675EFC3128}"/>
            </a:ext>
          </a:extLst>
        </xdr:cNvPr>
        <xdr:cNvCxnSpPr/>
      </xdr:nvCxnSpPr>
      <xdr:spPr>
        <a:xfrm flipH="1">
          <a:off x="3977640" y="1844040"/>
          <a:ext cx="15240" cy="350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30480</xdr:rowOff>
    </xdr:from>
    <xdr:to>
      <xdr:col>7</xdr:col>
      <xdr:colOff>335280</xdr:colOff>
      <xdr:row>11</xdr:row>
      <xdr:rowOff>160020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E5E2A70-14EA-418C-854A-49DFD537F413}"/>
            </a:ext>
          </a:extLst>
        </xdr:cNvPr>
        <xdr:cNvCxnSpPr/>
      </xdr:nvCxnSpPr>
      <xdr:spPr>
        <a:xfrm>
          <a:off x="3977640" y="1859280"/>
          <a:ext cx="62484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327660</xdr:colOff>
      <xdr:row>10</xdr:row>
      <xdr:rowOff>7620</xdr:rowOff>
    </xdr:from>
    <xdr:to>
      <xdr:col>8</xdr:col>
      <xdr:colOff>388620</xdr:colOff>
      <xdr:row>12</xdr:row>
      <xdr:rowOff>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DB93015-A675-4AED-82D4-655EDAE17BE3}"/>
            </a:ext>
          </a:extLst>
        </xdr:cNvPr>
        <xdr:cNvCxnSpPr/>
      </xdr:nvCxnSpPr>
      <xdr:spPr>
        <a:xfrm>
          <a:off x="3985260" y="1836420"/>
          <a:ext cx="12801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327660</xdr:colOff>
      <xdr:row>13</xdr:row>
      <xdr:rowOff>175260</xdr:rowOff>
    </xdr:from>
    <xdr:to>
      <xdr:col>1</xdr:col>
      <xdr:colOff>190500</xdr:colOff>
      <xdr:row>15</xdr:row>
      <xdr:rowOff>152400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FE236D6-374C-4B93-9ADE-C3FF0B78FFA2}"/>
            </a:ext>
          </a:extLst>
        </xdr:cNvPr>
        <xdr:cNvCxnSpPr/>
      </xdr:nvCxnSpPr>
      <xdr:spPr>
        <a:xfrm flipH="1">
          <a:off x="327660" y="255270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</xdr:colOff>
      <xdr:row>14</xdr:row>
      <xdr:rowOff>0</xdr:rowOff>
    </xdr:from>
    <xdr:to>
      <xdr:col>1</xdr:col>
      <xdr:colOff>342900</xdr:colOff>
      <xdr:row>15</xdr:row>
      <xdr:rowOff>175260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45A29224-BD24-47DC-8B21-955B65CB5EF3}"/>
            </a:ext>
          </a:extLst>
        </xdr:cNvPr>
        <xdr:cNvCxnSpPr/>
      </xdr:nvCxnSpPr>
      <xdr:spPr>
        <a:xfrm>
          <a:off x="777240" y="2560320"/>
          <a:ext cx="1752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4295-A11A-478C-A1FF-2278A4F8C292}">
  <dimension ref="A2:T89"/>
  <sheetViews>
    <sheetView topLeftCell="A76" workbookViewId="0">
      <selection activeCell="B68" sqref="B68:F70"/>
    </sheetView>
  </sheetViews>
  <sheetFormatPr defaultRowHeight="14.4" x14ac:dyDescent="0.3"/>
  <cols>
    <col min="1" max="1" width="2.6640625" customWidth="1"/>
    <col min="5" max="5" width="13.6640625" customWidth="1"/>
    <col min="6" max="6" width="13.88671875" customWidth="1"/>
  </cols>
  <sheetData>
    <row r="2" spans="1:20" x14ac:dyDescent="0.3">
      <c r="A2" t="s">
        <v>74</v>
      </c>
    </row>
    <row r="3" spans="1:20" x14ac:dyDescent="0.3">
      <c r="A3" s="9" t="s">
        <v>4</v>
      </c>
      <c r="B3" t="s">
        <v>3</v>
      </c>
      <c r="F3" t="s">
        <v>8</v>
      </c>
      <c r="J3" t="s">
        <v>12</v>
      </c>
      <c r="N3" t="s">
        <v>16</v>
      </c>
      <c r="R3" t="s">
        <v>72</v>
      </c>
    </row>
    <row r="4" spans="1:20" x14ac:dyDescent="0.3">
      <c r="B4" s="3"/>
      <c r="C4" s="3" t="s">
        <v>0</v>
      </c>
      <c r="D4" s="3" t="s">
        <v>1</v>
      </c>
      <c r="F4" s="3"/>
      <c r="G4" s="3" t="s">
        <v>0</v>
      </c>
      <c r="H4" s="3" t="s">
        <v>1</v>
      </c>
      <c r="J4" s="3"/>
      <c r="K4" s="3" t="s">
        <v>0</v>
      </c>
      <c r="L4" s="3" t="s">
        <v>1</v>
      </c>
      <c r="N4" s="3"/>
      <c r="O4" s="3" t="s">
        <v>0</v>
      </c>
      <c r="P4" s="3" t="s">
        <v>1</v>
      </c>
      <c r="R4" s="3"/>
      <c r="S4" s="3" t="s">
        <v>0</v>
      </c>
      <c r="T4" s="3" t="s">
        <v>1</v>
      </c>
    </row>
    <row r="5" spans="1:20" x14ac:dyDescent="0.3">
      <c r="B5" s="3" t="s">
        <v>0</v>
      </c>
      <c r="C5" s="7">
        <v>1</v>
      </c>
      <c r="D5" s="7">
        <v>1</v>
      </c>
      <c r="F5" s="3" t="s">
        <v>0</v>
      </c>
      <c r="G5" s="7">
        <v>1</v>
      </c>
      <c r="H5" s="7">
        <v>9</v>
      </c>
      <c r="J5" s="3" t="s">
        <v>0</v>
      </c>
      <c r="K5" s="7">
        <v>1</v>
      </c>
      <c r="L5" s="7">
        <v>9</v>
      </c>
      <c r="N5" s="3" t="s">
        <v>0</v>
      </c>
      <c r="O5" s="7">
        <v>1</v>
      </c>
      <c r="P5" s="7">
        <v>1</v>
      </c>
      <c r="R5" s="3" t="s">
        <v>0</v>
      </c>
      <c r="S5" s="7">
        <v>1</v>
      </c>
      <c r="T5" s="7">
        <v>1</v>
      </c>
    </row>
    <row r="6" spans="1:20" x14ac:dyDescent="0.3">
      <c r="B6" s="3" t="s">
        <v>1</v>
      </c>
      <c r="C6" s="7">
        <v>1</v>
      </c>
      <c r="D6" s="7">
        <v>1</v>
      </c>
      <c r="F6" s="3" t="s">
        <v>1</v>
      </c>
      <c r="G6" s="7">
        <f>1/9</f>
        <v>0.1111111111111111</v>
      </c>
      <c r="H6" s="7">
        <v>1</v>
      </c>
      <c r="J6" s="3" t="s">
        <v>1</v>
      </c>
      <c r="K6" s="7">
        <v>0.1111111111111111</v>
      </c>
      <c r="L6" s="7">
        <v>1</v>
      </c>
      <c r="N6" s="3" t="s">
        <v>1</v>
      </c>
      <c r="O6" s="7">
        <v>1</v>
      </c>
      <c r="P6" s="7">
        <v>1</v>
      </c>
      <c r="R6" s="3" t="s">
        <v>1</v>
      </c>
      <c r="S6" s="7">
        <v>1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0</v>
      </c>
      <c r="D10" s="3" t="s">
        <v>1</v>
      </c>
      <c r="F10" s="3"/>
      <c r="G10" s="3" t="s">
        <v>0</v>
      </c>
      <c r="H10" s="3" t="s">
        <v>1</v>
      </c>
      <c r="J10" s="3"/>
      <c r="K10" s="3" t="s">
        <v>0</v>
      </c>
      <c r="L10" s="3" t="s">
        <v>1</v>
      </c>
      <c r="N10" s="3"/>
      <c r="O10" s="3" t="s">
        <v>0</v>
      </c>
      <c r="P10" s="3" t="s">
        <v>1</v>
      </c>
      <c r="R10" s="3"/>
      <c r="S10" s="3" t="s">
        <v>0</v>
      </c>
      <c r="T10" s="3" t="s">
        <v>1</v>
      </c>
    </row>
    <row r="11" spans="1:20" x14ac:dyDescent="0.3">
      <c r="B11" s="3" t="s">
        <v>0</v>
      </c>
      <c r="C11" s="8">
        <v>1</v>
      </c>
      <c r="D11" s="8">
        <f>D5</f>
        <v>1</v>
      </c>
      <c r="F11" s="3" t="s">
        <v>0</v>
      </c>
      <c r="G11" s="8">
        <v>1</v>
      </c>
      <c r="H11" s="8">
        <f>H5</f>
        <v>9</v>
      </c>
      <c r="J11" s="3" t="s">
        <v>0</v>
      </c>
      <c r="K11" s="8">
        <v>1</v>
      </c>
      <c r="L11" s="8">
        <f>L5</f>
        <v>9</v>
      </c>
      <c r="N11" s="3" t="s">
        <v>0</v>
      </c>
      <c r="O11" s="8">
        <v>1</v>
      </c>
      <c r="P11" s="8">
        <f>P5</f>
        <v>1</v>
      </c>
      <c r="R11" s="3" t="s">
        <v>0</v>
      </c>
      <c r="S11" s="8">
        <v>1</v>
      </c>
      <c r="T11" s="8">
        <f>T5</f>
        <v>1</v>
      </c>
    </row>
    <row r="12" spans="1:20" x14ac:dyDescent="0.3">
      <c r="B12" s="3" t="s">
        <v>1</v>
      </c>
      <c r="C12" s="8">
        <f>C6</f>
        <v>1</v>
      </c>
      <c r="D12" s="8">
        <v>1</v>
      </c>
      <c r="F12" s="3" t="s">
        <v>1</v>
      </c>
      <c r="G12" s="8">
        <f>G6</f>
        <v>0.1111111111111111</v>
      </c>
      <c r="H12" s="8">
        <v>1</v>
      </c>
      <c r="J12" s="3" t="s">
        <v>1</v>
      </c>
      <c r="K12" s="8">
        <f>K6</f>
        <v>0.1111111111111111</v>
      </c>
      <c r="L12" s="8">
        <v>1</v>
      </c>
      <c r="N12" s="3" t="s">
        <v>1</v>
      </c>
      <c r="O12" s="8">
        <f>O6</f>
        <v>1</v>
      </c>
      <c r="P12" s="8">
        <v>1</v>
      </c>
      <c r="R12" s="3" t="s">
        <v>1</v>
      </c>
      <c r="S12" s="8">
        <f>S6</f>
        <v>1</v>
      </c>
      <c r="T12" s="8">
        <v>1</v>
      </c>
    </row>
    <row r="15" spans="1:20" x14ac:dyDescent="0.3">
      <c r="B15" t="s">
        <v>5</v>
      </c>
      <c r="F15" t="s">
        <v>9</v>
      </c>
      <c r="J15" t="s">
        <v>13</v>
      </c>
      <c r="N15" t="s">
        <v>17</v>
      </c>
    </row>
    <row r="16" spans="1:20" x14ac:dyDescent="0.3">
      <c r="B16" s="3"/>
      <c r="C16" s="3" t="s">
        <v>0</v>
      </c>
      <c r="D16" s="3" t="s">
        <v>1</v>
      </c>
      <c r="F16" s="3"/>
      <c r="G16" s="3" t="s">
        <v>0</v>
      </c>
      <c r="H16" s="3" t="s">
        <v>1</v>
      </c>
      <c r="J16" s="3"/>
      <c r="K16" s="3" t="s">
        <v>0</v>
      </c>
      <c r="L16" s="3" t="s">
        <v>1</v>
      </c>
      <c r="N16" s="3"/>
      <c r="O16" s="3" t="s">
        <v>0</v>
      </c>
      <c r="P16" s="3" t="s">
        <v>1</v>
      </c>
    </row>
    <row r="17" spans="2:16" x14ac:dyDescent="0.3">
      <c r="B17" s="3" t="s">
        <v>0</v>
      </c>
      <c r="C17" s="7">
        <v>1</v>
      </c>
      <c r="D17" s="7">
        <v>5</v>
      </c>
      <c r="F17" s="3" t="s">
        <v>0</v>
      </c>
      <c r="G17" s="7">
        <v>1</v>
      </c>
      <c r="H17" s="7">
        <v>9</v>
      </c>
      <c r="J17" s="3" t="s">
        <v>0</v>
      </c>
      <c r="K17" s="7">
        <v>1</v>
      </c>
      <c r="L17" s="7">
        <v>1</v>
      </c>
      <c r="N17" s="3" t="s">
        <v>0</v>
      </c>
      <c r="O17" s="7">
        <v>1</v>
      </c>
      <c r="P17" s="7">
        <v>3</v>
      </c>
    </row>
    <row r="18" spans="2:16" x14ac:dyDescent="0.3">
      <c r="B18" s="3" t="s">
        <v>1</v>
      </c>
      <c r="C18" s="7">
        <v>0.2</v>
      </c>
      <c r="D18" s="7">
        <v>1</v>
      </c>
      <c r="F18" s="3" t="s">
        <v>1</v>
      </c>
      <c r="G18" s="7">
        <v>0.1111111111111111</v>
      </c>
      <c r="H18" s="7">
        <v>1</v>
      </c>
      <c r="J18" s="3" t="s">
        <v>1</v>
      </c>
      <c r="K18" s="7">
        <v>1</v>
      </c>
      <c r="L18" s="7">
        <v>1</v>
      </c>
      <c r="N18" s="3" t="s">
        <v>1</v>
      </c>
      <c r="O18" s="7">
        <v>0.33333333333333331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0</v>
      </c>
      <c r="D22" s="3" t="s">
        <v>1</v>
      </c>
      <c r="F22" s="3"/>
      <c r="G22" s="3" t="s">
        <v>0</v>
      </c>
      <c r="H22" s="3" t="s">
        <v>1</v>
      </c>
      <c r="J22" s="3"/>
      <c r="K22" s="3" t="s">
        <v>0</v>
      </c>
      <c r="L22" s="3" t="s">
        <v>1</v>
      </c>
      <c r="N22" s="3"/>
      <c r="O22" s="3" t="s">
        <v>0</v>
      </c>
      <c r="P22" s="3" t="s">
        <v>1</v>
      </c>
    </row>
    <row r="23" spans="2:16" x14ac:dyDescent="0.3">
      <c r="B23" s="3" t="s">
        <v>0</v>
      </c>
      <c r="C23" s="8">
        <v>1</v>
      </c>
      <c r="D23" s="8">
        <f>D17</f>
        <v>5</v>
      </c>
      <c r="F23" s="3" t="s">
        <v>0</v>
      </c>
      <c r="G23" s="8">
        <v>1</v>
      </c>
      <c r="H23" s="8">
        <f>H17</f>
        <v>9</v>
      </c>
      <c r="J23" s="3" t="s">
        <v>0</v>
      </c>
      <c r="K23" s="8">
        <v>1</v>
      </c>
      <c r="L23" s="8">
        <f>L17</f>
        <v>1</v>
      </c>
      <c r="N23" s="3" t="s">
        <v>0</v>
      </c>
      <c r="O23" s="8">
        <v>1</v>
      </c>
      <c r="P23" s="8">
        <f>P17</f>
        <v>3</v>
      </c>
    </row>
    <row r="24" spans="2:16" x14ac:dyDescent="0.3">
      <c r="B24" s="3" t="s">
        <v>1</v>
      </c>
      <c r="C24" s="8">
        <f>C18</f>
        <v>0.2</v>
      </c>
      <c r="D24" s="8">
        <v>1</v>
      </c>
      <c r="F24" s="3" t="s">
        <v>1</v>
      </c>
      <c r="G24" s="8">
        <f>G18</f>
        <v>0.1111111111111111</v>
      </c>
      <c r="H24" s="8">
        <v>1</v>
      </c>
      <c r="J24" s="3" t="s">
        <v>1</v>
      </c>
      <c r="K24" s="8">
        <f>K18</f>
        <v>1</v>
      </c>
      <c r="L24" s="8">
        <v>1</v>
      </c>
      <c r="N24" s="3" t="s">
        <v>1</v>
      </c>
      <c r="O24" s="8">
        <f>O18</f>
        <v>0.33333333333333331</v>
      </c>
      <c r="P24" s="8">
        <v>1</v>
      </c>
    </row>
    <row r="27" spans="2:16" x14ac:dyDescent="0.3">
      <c r="B27" t="s">
        <v>6</v>
      </c>
      <c r="F27" t="s">
        <v>10</v>
      </c>
      <c r="J27" t="s">
        <v>14</v>
      </c>
      <c r="N27" t="s">
        <v>19</v>
      </c>
    </row>
    <row r="28" spans="2:16" x14ac:dyDescent="0.3">
      <c r="B28" s="3"/>
      <c r="C28" s="3" t="s">
        <v>0</v>
      </c>
      <c r="D28" s="3" t="s">
        <v>1</v>
      </c>
      <c r="F28" s="3"/>
      <c r="G28" s="3" t="s">
        <v>0</v>
      </c>
      <c r="H28" s="3" t="s">
        <v>1</v>
      </c>
      <c r="J28" s="3"/>
      <c r="K28" s="3" t="s">
        <v>0</v>
      </c>
      <c r="L28" s="3" t="s">
        <v>1</v>
      </c>
      <c r="N28" s="3"/>
      <c r="O28" s="3" t="s">
        <v>0</v>
      </c>
      <c r="P28" s="3" t="s">
        <v>1</v>
      </c>
    </row>
    <row r="29" spans="2:16" x14ac:dyDescent="0.3">
      <c r="B29" s="3" t="s">
        <v>0</v>
      </c>
      <c r="C29" s="7">
        <v>1</v>
      </c>
      <c r="D29" s="7">
        <v>1</v>
      </c>
      <c r="F29" s="3" t="s">
        <v>0</v>
      </c>
      <c r="G29" s="7">
        <v>1</v>
      </c>
      <c r="H29" s="7">
        <v>5</v>
      </c>
      <c r="J29" s="3" t="s">
        <v>0</v>
      </c>
      <c r="K29" s="7">
        <v>1</v>
      </c>
      <c r="L29" s="7">
        <v>9</v>
      </c>
      <c r="N29" s="3" t="s">
        <v>0</v>
      </c>
      <c r="O29" s="7">
        <v>1</v>
      </c>
      <c r="P29" s="7">
        <v>1</v>
      </c>
    </row>
    <row r="30" spans="2:16" x14ac:dyDescent="0.3">
      <c r="B30" s="3" t="s">
        <v>1</v>
      </c>
      <c r="C30" s="7">
        <v>1</v>
      </c>
      <c r="D30" s="7">
        <v>1</v>
      </c>
      <c r="F30" s="3" t="s">
        <v>1</v>
      </c>
      <c r="G30" s="7">
        <v>0.2</v>
      </c>
      <c r="H30" s="7">
        <v>1</v>
      </c>
      <c r="J30" s="3" t="s">
        <v>1</v>
      </c>
      <c r="K30" s="7">
        <v>0.1111111111111111</v>
      </c>
      <c r="L30" s="7">
        <v>1</v>
      </c>
      <c r="N30" s="3" t="s">
        <v>1</v>
      </c>
      <c r="O30" s="7"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0</v>
      </c>
      <c r="D34" s="3" t="s">
        <v>1</v>
      </c>
      <c r="F34" s="3"/>
      <c r="G34" s="3" t="s">
        <v>0</v>
      </c>
      <c r="H34" s="3" t="s">
        <v>1</v>
      </c>
      <c r="J34" s="3"/>
      <c r="K34" s="3" t="s">
        <v>0</v>
      </c>
      <c r="L34" s="3" t="s">
        <v>1</v>
      </c>
      <c r="N34" s="3"/>
      <c r="O34" s="3" t="s">
        <v>0</v>
      </c>
      <c r="P34" s="3" t="s">
        <v>1</v>
      </c>
    </row>
    <row r="35" spans="2:16" x14ac:dyDescent="0.3">
      <c r="B35" s="3" t="s">
        <v>0</v>
      </c>
      <c r="C35" s="8">
        <v>1</v>
      </c>
      <c r="D35" s="8">
        <f>D29</f>
        <v>1</v>
      </c>
      <c r="F35" s="3" t="s">
        <v>0</v>
      </c>
      <c r="G35" s="8">
        <v>1</v>
      </c>
      <c r="H35" s="8">
        <f>H29</f>
        <v>5</v>
      </c>
      <c r="J35" s="3" t="s">
        <v>0</v>
      </c>
      <c r="K35" s="8">
        <v>1</v>
      </c>
      <c r="L35" s="8">
        <f>L29</f>
        <v>9</v>
      </c>
      <c r="N35" s="3" t="s">
        <v>0</v>
      </c>
      <c r="O35" s="8">
        <v>1</v>
      </c>
      <c r="P35" s="8">
        <f>P29</f>
        <v>1</v>
      </c>
    </row>
    <row r="36" spans="2:16" x14ac:dyDescent="0.3">
      <c r="B36" s="3" t="s">
        <v>1</v>
      </c>
      <c r="C36" s="8">
        <f>C30</f>
        <v>1</v>
      </c>
      <c r="D36" s="8">
        <v>1</v>
      </c>
      <c r="F36" s="3" t="s">
        <v>1</v>
      </c>
      <c r="G36" s="8">
        <f>G30</f>
        <v>0.2</v>
      </c>
      <c r="H36" s="8">
        <v>1</v>
      </c>
      <c r="J36" s="3" t="s">
        <v>1</v>
      </c>
      <c r="K36" s="8">
        <f>K30</f>
        <v>0.1111111111111111</v>
      </c>
      <c r="L36" s="8">
        <v>1</v>
      </c>
      <c r="N36" s="3" t="s">
        <v>1</v>
      </c>
      <c r="O36" s="8">
        <f>O30</f>
        <v>1</v>
      </c>
      <c r="P36" s="8">
        <v>1</v>
      </c>
    </row>
    <row r="38" spans="2:16" x14ac:dyDescent="0.3">
      <c r="B38" t="s">
        <v>7</v>
      </c>
      <c r="F38" t="s">
        <v>11</v>
      </c>
      <c r="J38" t="s">
        <v>15</v>
      </c>
      <c r="N38" t="s">
        <v>18</v>
      </c>
    </row>
    <row r="39" spans="2:16" x14ac:dyDescent="0.3">
      <c r="B39" s="3"/>
      <c r="C39" s="3" t="s">
        <v>0</v>
      </c>
      <c r="D39" s="3" t="s">
        <v>1</v>
      </c>
      <c r="F39" s="3"/>
      <c r="G39" s="3" t="s">
        <v>0</v>
      </c>
      <c r="H39" s="3" t="s">
        <v>1</v>
      </c>
      <c r="J39" s="3"/>
      <c r="K39" s="3" t="s">
        <v>0</v>
      </c>
      <c r="L39" s="3" t="s">
        <v>1</v>
      </c>
      <c r="N39" s="3"/>
      <c r="O39" s="3" t="s">
        <v>0</v>
      </c>
      <c r="P39" s="3" t="s">
        <v>1</v>
      </c>
    </row>
    <row r="40" spans="2:16" x14ac:dyDescent="0.3">
      <c r="B40" s="3" t="s">
        <v>0</v>
      </c>
      <c r="C40" s="7">
        <v>1</v>
      </c>
      <c r="D40" s="7">
        <v>1</v>
      </c>
      <c r="F40" s="3" t="s">
        <v>0</v>
      </c>
      <c r="G40" s="7">
        <v>1</v>
      </c>
      <c r="H40" s="7">
        <v>4</v>
      </c>
      <c r="J40" s="3" t="s">
        <v>0</v>
      </c>
      <c r="K40" s="7">
        <v>1</v>
      </c>
      <c r="L40" s="7">
        <v>4</v>
      </c>
      <c r="N40" s="3" t="s">
        <v>0</v>
      </c>
      <c r="O40" s="7">
        <v>1</v>
      </c>
      <c r="P40" s="7">
        <v>1</v>
      </c>
    </row>
    <row r="41" spans="2:16" x14ac:dyDescent="0.3">
      <c r="B41" s="3" t="s">
        <v>1</v>
      </c>
      <c r="C41" s="7">
        <v>1</v>
      </c>
      <c r="D41" s="7">
        <v>1</v>
      </c>
      <c r="F41" s="3" t="s">
        <v>1</v>
      </c>
      <c r="G41" s="7">
        <v>0.25</v>
      </c>
      <c r="H41" s="7">
        <v>1</v>
      </c>
      <c r="J41" s="3" t="s">
        <v>1</v>
      </c>
      <c r="K41" s="7">
        <v>0.25</v>
      </c>
      <c r="L41" s="7">
        <v>1</v>
      </c>
      <c r="N41" s="3" t="s">
        <v>1</v>
      </c>
      <c r="O41" s="7">
        <v>1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0</v>
      </c>
      <c r="D45" s="3" t="s">
        <v>1</v>
      </c>
      <c r="F45" s="3"/>
      <c r="G45" s="3" t="s">
        <v>0</v>
      </c>
      <c r="H45" s="3" t="s">
        <v>1</v>
      </c>
      <c r="J45" s="3"/>
      <c r="K45" s="3" t="s">
        <v>0</v>
      </c>
      <c r="L45" s="3" t="s">
        <v>1</v>
      </c>
      <c r="N45" s="3"/>
      <c r="O45" s="3" t="s">
        <v>0</v>
      </c>
      <c r="P45" s="3" t="s">
        <v>1</v>
      </c>
    </row>
    <row r="46" spans="2:16" x14ac:dyDescent="0.3">
      <c r="B46" s="3" t="s">
        <v>0</v>
      </c>
      <c r="C46" s="8">
        <v>1</v>
      </c>
      <c r="D46" s="8">
        <f>D40</f>
        <v>1</v>
      </c>
      <c r="F46" s="3" t="s">
        <v>0</v>
      </c>
      <c r="G46" s="8">
        <v>1</v>
      </c>
      <c r="H46" s="8">
        <f>H40</f>
        <v>4</v>
      </c>
      <c r="J46" s="3" t="s">
        <v>0</v>
      </c>
      <c r="K46" s="8">
        <v>1</v>
      </c>
      <c r="L46" s="8">
        <f>L40</f>
        <v>4</v>
      </c>
      <c r="N46" s="3" t="s">
        <v>0</v>
      </c>
      <c r="O46" s="8">
        <v>1</v>
      </c>
      <c r="P46" s="8">
        <f>P40</f>
        <v>1</v>
      </c>
    </row>
    <row r="47" spans="2:16" x14ac:dyDescent="0.3">
      <c r="B47" s="3" t="s">
        <v>1</v>
      </c>
      <c r="C47" s="8">
        <f>C41</f>
        <v>1</v>
      </c>
      <c r="D47" s="8">
        <v>1</v>
      </c>
      <c r="F47" s="3" t="s">
        <v>1</v>
      </c>
      <c r="G47" s="8">
        <f>G41</f>
        <v>0.25</v>
      </c>
      <c r="H47" s="8">
        <v>1</v>
      </c>
      <c r="J47" s="3" t="s">
        <v>1</v>
      </c>
      <c r="K47" s="8">
        <f>K41</f>
        <v>0.25</v>
      </c>
      <c r="L47" s="8">
        <v>1</v>
      </c>
      <c r="N47" s="3" t="s">
        <v>1</v>
      </c>
      <c r="O47" s="8">
        <f>O41</f>
        <v>1</v>
      </c>
      <c r="P47" s="8">
        <v>1</v>
      </c>
    </row>
    <row r="49" spans="2:7" x14ac:dyDescent="0.3">
      <c r="B49" t="s">
        <v>73</v>
      </c>
    </row>
    <row r="50" spans="2:7" x14ac:dyDescent="0.3">
      <c r="B50" s="4" t="s">
        <v>21</v>
      </c>
      <c r="C50" s="10">
        <f>(D11*D23*D35*D46*H11*H23*H35*H46*L11*L23*L35*L46*P11*P23*P35*P46*T11)^(1/17)</f>
        <v>2.5448134875391251</v>
      </c>
    </row>
    <row r="51" spans="2:7" x14ac:dyDescent="0.3">
      <c r="B51" s="4" t="s">
        <v>22</v>
      </c>
      <c r="C51" s="12">
        <f>(C12*C24*C36*C47*G12*G24*G36*G47*K12*K24*K36*K47*O12*O24*O36*O47*S12)^(1/17)</f>
        <v>0.39295610656599272</v>
      </c>
    </row>
    <row r="53" spans="2:7" x14ac:dyDescent="0.3">
      <c r="B53" t="s">
        <v>23</v>
      </c>
    </row>
    <row r="54" spans="2:7" x14ac:dyDescent="0.3">
      <c r="B54" s="3"/>
      <c r="C54" s="3" t="s">
        <v>0</v>
      </c>
      <c r="D54" s="3" t="s">
        <v>1</v>
      </c>
    </row>
    <row r="55" spans="2:7" x14ac:dyDescent="0.3">
      <c r="B55" s="3" t="s">
        <v>0</v>
      </c>
      <c r="C55" s="8">
        <v>1</v>
      </c>
      <c r="D55" s="13">
        <f>C50</f>
        <v>2.5448134875391251</v>
      </c>
    </row>
    <row r="56" spans="2:7" x14ac:dyDescent="0.3">
      <c r="B56" s="3" t="s">
        <v>1</v>
      </c>
      <c r="C56" s="8">
        <f>C51</f>
        <v>0.39295610656599272</v>
      </c>
      <c r="D56" s="8">
        <v>1</v>
      </c>
    </row>
    <row r="57" spans="2:7" x14ac:dyDescent="0.3">
      <c r="B57" s="3" t="s">
        <v>24</v>
      </c>
      <c r="C57" s="14">
        <f>SUM(C55:C56)</f>
        <v>1.3929561065659928</v>
      </c>
      <c r="D57" s="13">
        <f>SUM(D55:D56)</f>
        <v>3.5448134875391251</v>
      </c>
    </row>
    <row r="59" spans="2:7" x14ac:dyDescent="0.3">
      <c r="B59" s="5" t="s">
        <v>25</v>
      </c>
    </row>
    <row r="60" spans="2:7" x14ac:dyDescent="0.3">
      <c r="B60" s="3"/>
      <c r="C60" s="3" t="s">
        <v>0</v>
      </c>
      <c r="D60" s="3" t="s">
        <v>1</v>
      </c>
      <c r="E60" s="17" t="s">
        <v>24</v>
      </c>
      <c r="F60" s="18" t="s">
        <v>26</v>
      </c>
      <c r="G60" s="22"/>
    </row>
    <row r="61" spans="2:7" x14ac:dyDescent="0.3">
      <c r="B61" s="3" t="s">
        <v>0</v>
      </c>
      <c r="C61" s="8">
        <f>C55/C57</f>
        <v>0.71789771069331532</v>
      </c>
      <c r="D61" s="13">
        <f>D55/D57</f>
        <v>0.71789771069331532</v>
      </c>
      <c r="E61" s="20">
        <f>C61+D61</f>
        <v>1.4357954213866306</v>
      </c>
      <c r="F61" s="27">
        <f>E61/E63</f>
        <v>0.71789771069331532</v>
      </c>
      <c r="G61" s="22"/>
    </row>
    <row r="62" spans="2:7" x14ac:dyDescent="0.3">
      <c r="B62" s="3" t="s">
        <v>1</v>
      </c>
      <c r="C62" s="8">
        <f>C56/C57</f>
        <v>0.28210228930668463</v>
      </c>
      <c r="D62" s="8">
        <f>D56/D57</f>
        <v>0.28210228930668463</v>
      </c>
      <c r="E62" s="20">
        <f>C62+D62</f>
        <v>0.56420457861336926</v>
      </c>
      <c r="F62" s="27">
        <f>E62/E63</f>
        <v>0.28210228930668463</v>
      </c>
      <c r="G62" s="22"/>
    </row>
    <row r="63" spans="2:7" x14ac:dyDescent="0.3">
      <c r="B63" s="3" t="s">
        <v>24</v>
      </c>
      <c r="C63" s="14">
        <f>SUM(C61:C62)</f>
        <v>1</v>
      </c>
      <c r="D63" s="13">
        <f>SUM(D61:D62)</f>
        <v>1</v>
      </c>
      <c r="E63" s="21">
        <f>SUM(E61:E62)</f>
        <v>2</v>
      </c>
      <c r="F63" s="20">
        <f>SUM(F61:F62)</f>
        <v>1</v>
      </c>
      <c r="G63" s="22"/>
    </row>
    <row r="65" spans="1:6" x14ac:dyDescent="0.3">
      <c r="A65" t="s">
        <v>27</v>
      </c>
      <c r="B65" s="5" t="s">
        <v>28</v>
      </c>
    </row>
    <row r="66" spans="1:6" x14ac:dyDescent="0.3">
      <c r="B66" s="5" t="s">
        <v>29</v>
      </c>
    </row>
    <row r="68" spans="1:6" x14ac:dyDescent="0.3">
      <c r="B68" s="3"/>
      <c r="C68" s="3" t="s">
        <v>0</v>
      </c>
      <c r="D68" s="3" t="s">
        <v>1</v>
      </c>
      <c r="E68" s="18" t="s">
        <v>53</v>
      </c>
      <c r="F68" s="3" t="s">
        <v>30</v>
      </c>
    </row>
    <row r="69" spans="1:6" x14ac:dyDescent="0.3">
      <c r="B69" s="3" t="s">
        <v>0</v>
      </c>
      <c r="C69" s="8">
        <v>1</v>
      </c>
      <c r="D69" s="13">
        <f>D55</f>
        <v>2.5448134875391251</v>
      </c>
      <c r="E69" s="21">
        <f>F61</f>
        <v>0.71789771069331532</v>
      </c>
      <c r="F69" s="32">
        <f>(C69*E69)+(D69*E70)</f>
        <v>1.4357954213866306</v>
      </c>
    </row>
    <row r="70" spans="1:6" x14ac:dyDescent="0.3">
      <c r="B70" s="3" t="s">
        <v>1</v>
      </c>
      <c r="C70" s="8">
        <f>C56</f>
        <v>0.39295610656599272</v>
      </c>
      <c r="D70" s="8">
        <v>1</v>
      </c>
      <c r="E70" s="21">
        <f>F62</f>
        <v>0.28210228930668463</v>
      </c>
      <c r="F70" s="32">
        <f>(C70*E69)+(D70*E70)</f>
        <v>0.56420457861336926</v>
      </c>
    </row>
    <row r="71" spans="1:6" x14ac:dyDescent="0.3">
      <c r="F71" s="24"/>
    </row>
    <row r="72" spans="1:6" x14ac:dyDescent="0.3">
      <c r="B72" s="15" t="s">
        <v>31</v>
      </c>
    </row>
    <row r="73" spans="1:6" x14ac:dyDescent="0.3">
      <c r="B73" s="4" t="s">
        <v>34</v>
      </c>
      <c r="C73" t="s">
        <v>33</v>
      </c>
    </row>
    <row r="74" spans="1:6" x14ac:dyDescent="0.3">
      <c r="B74" s="4" t="s">
        <v>34</v>
      </c>
      <c r="C74" s="11">
        <f>F69/E69</f>
        <v>2</v>
      </c>
      <c r="D74" s="11">
        <f>F70/E70</f>
        <v>2</v>
      </c>
    </row>
    <row r="77" spans="1:6" x14ac:dyDescent="0.3">
      <c r="B77" s="15" t="s">
        <v>36</v>
      </c>
    </row>
    <row r="78" spans="1:6" x14ac:dyDescent="0.3">
      <c r="B78" t="s">
        <v>35</v>
      </c>
      <c r="C78" s="24">
        <f>(C74+D74)/2</f>
        <v>2</v>
      </c>
    </row>
    <row r="81" spans="2:4" x14ac:dyDescent="0.3">
      <c r="B81" s="15" t="s">
        <v>39</v>
      </c>
    </row>
    <row r="82" spans="2:4" x14ac:dyDescent="0.3">
      <c r="B82" t="s">
        <v>37</v>
      </c>
      <c r="C82" s="9" t="s">
        <v>38</v>
      </c>
    </row>
    <row r="83" spans="2:4" x14ac:dyDescent="0.3">
      <c r="C83">
        <f>0</f>
        <v>0</v>
      </c>
    </row>
    <row r="84" spans="2:4" x14ac:dyDescent="0.3">
      <c r="C84" s="24"/>
    </row>
    <row r="85" spans="2:4" x14ac:dyDescent="0.3">
      <c r="B85" s="15" t="s">
        <v>40</v>
      </c>
    </row>
    <row r="86" spans="2:4" x14ac:dyDescent="0.3">
      <c r="B86" t="s">
        <v>41</v>
      </c>
      <c r="C86" t="s">
        <v>42</v>
      </c>
    </row>
    <row r="87" spans="2:4" x14ac:dyDescent="0.3">
      <c r="B87" t="s">
        <v>43</v>
      </c>
      <c r="C87" t="s">
        <v>44</v>
      </c>
      <c r="D87">
        <f>0</f>
        <v>0</v>
      </c>
    </row>
    <row r="89" spans="2:4" x14ac:dyDescent="0.3">
      <c r="B89" t="s">
        <v>45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2B0B-CB72-4C3D-AEF6-D5DB2C7B4725}">
  <dimension ref="A1:X102"/>
  <sheetViews>
    <sheetView topLeftCell="A81" workbookViewId="0">
      <selection activeCell="B79" sqref="B79:G83"/>
    </sheetView>
  </sheetViews>
  <sheetFormatPr defaultRowHeight="14.4" x14ac:dyDescent="0.3"/>
  <cols>
    <col min="6" max="6" width="17.109375" customWidth="1"/>
    <col min="7" max="7" width="9.88671875" customWidth="1"/>
  </cols>
  <sheetData>
    <row r="1" spans="1:24" x14ac:dyDescent="0.3">
      <c r="A1" t="s">
        <v>75</v>
      </c>
    </row>
    <row r="3" spans="1:24" x14ac:dyDescent="0.3">
      <c r="A3" t="s">
        <v>3</v>
      </c>
      <c r="F3" t="s">
        <v>8</v>
      </c>
      <c r="K3" t="s">
        <v>12</v>
      </c>
      <c r="P3" t="s">
        <v>16</v>
      </c>
      <c r="U3" t="s">
        <v>72</v>
      </c>
    </row>
    <row r="4" spans="1:24" x14ac:dyDescent="0.3">
      <c r="A4" s="2"/>
      <c r="B4" s="2" t="s">
        <v>46</v>
      </c>
      <c r="C4" s="2" t="s">
        <v>47</v>
      </c>
      <c r="D4" s="2" t="s">
        <v>48</v>
      </c>
      <c r="F4" s="2"/>
      <c r="G4" s="2" t="s">
        <v>46</v>
      </c>
      <c r="H4" s="2" t="s">
        <v>47</v>
      </c>
      <c r="I4" s="2" t="s">
        <v>48</v>
      </c>
      <c r="K4" s="2"/>
      <c r="L4" s="2" t="s">
        <v>46</v>
      </c>
      <c r="M4" s="2" t="s">
        <v>47</v>
      </c>
      <c r="N4" s="2" t="s">
        <v>48</v>
      </c>
      <c r="P4" s="2"/>
      <c r="Q4" s="2" t="s">
        <v>46</v>
      </c>
      <c r="R4" s="2" t="s">
        <v>47</v>
      </c>
      <c r="S4" s="2" t="s">
        <v>48</v>
      </c>
      <c r="U4" s="2"/>
      <c r="V4" s="2" t="s">
        <v>46</v>
      </c>
      <c r="W4" s="2" t="s">
        <v>47</v>
      </c>
      <c r="X4" s="2" t="s">
        <v>48</v>
      </c>
    </row>
    <row r="5" spans="1:24" x14ac:dyDescent="0.3">
      <c r="A5" s="2" t="s">
        <v>46</v>
      </c>
      <c r="B5" s="25">
        <v>1</v>
      </c>
      <c r="C5" s="25">
        <v>0.33333333333333331</v>
      </c>
      <c r="D5" s="25">
        <v>1</v>
      </c>
      <c r="F5" s="2" t="s">
        <v>46</v>
      </c>
      <c r="G5" s="25">
        <v>1</v>
      </c>
      <c r="H5" s="25">
        <v>7</v>
      </c>
      <c r="I5" s="25">
        <v>9</v>
      </c>
      <c r="K5" s="2" t="s">
        <v>46</v>
      </c>
      <c r="L5" s="25">
        <v>1</v>
      </c>
      <c r="M5" s="25">
        <v>5</v>
      </c>
      <c r="N5" s="25">
        <v>1</v>
      </c>
      <c r="P5" s="2" t="s">
        <v>46</v>
      </c>
      <c r="Q5" s="25">
        <v>1</v>
      </c>
      <c r="R5" s="25">
        <v>1</v>
      </c>
      <c r="S5" s="25">
        <v>1</v>
      </c>
      <c r="U5" s="2" t="s">
        <v>46</v>
      </c>
      <c r="V5" s="25">
        <v>1</v>
      </c>
      <c r="W5" s="25">
        <v>1</v>
      </c>
      <c r="X5" s="25">
        <v>1</v>
      </c>
    </row>
    <row r="6" spans="1:24" x14ac:dyDescent="0.3">
      <c r="A6" s="2" t="s">
        <v>47</v>
      </c>
      <c r="B6" s="25">
        <v>3</v>
      </c>
      <c r="C6" s="25">
        <v>1</v>
      </c>
      <c r="D6" s="25">
        <v>0.25</v>
      </c>
      <c r="F6" s="2" t="s">
        <v>47</v>
      </c>
      <c r="G6" s="25">
        <v>0.14285714285714285</v>
      </c>
      <c r="H6" s="25">
        <v>1</v>
      </c>
      <c r="I6" s="25">
        <v>0.2</v>
      </c>
      <c r="K6" s="2" t="s">
        <v>47</v>
      </c>
      <c r="L6" s="25">
        <v>0.2</v>
      </c>
      <c r="M6" s="25">
        <v>1</v>
      </c>
      <c r="N6" s="25">
        <v>0.2</v>
      </c>
      <c r="P6" s="2" t="s">
        <v>47</v>
      </c>
      <c r="Q6" s="25">
        <v>1</v>
      </c>
      <c r="R6" s="25">
        <v>1</v>
      </c>
      <c r="S6" s="25">
        <v>1</v>
      </c>
      <c r="U6" s="2" t="s">
        <v>47</v>
      </c>
      <c r="V6" s="25">
        <v>1</v>
      </c>
      <c r="W6" s="25">
        <v>1</v>
      </c>
      <c r="X6" s="25">
        <v>0.2</v>
      </c>
    </row>
    <row r="7" spans="1:24" x14ac:dyDescent="0.3">
      <c r="A7" s="2" t="s">
        <v>48</v>
      </c>
      <c r="B7" s="25">
        <v>1</v>
      </c>
      <c r="C7" s="25">
        <v>4</v>
      </c>
      <c r="D7" s="25">
        <v>1</v>
      </c>
      <c r="F7" s="2" t="s">
        <v>48</v>
      </c>
      <c r="G7" s="25">
        <v>0.1111111111111111</v>
      </c>
      <c r="H7" s="25">
        <v>5</v>
      </c>
      <c r="I7" s="25">
        <v>1</v>
      </c>
      <c r="K7" s="2" t="s">
        <v>48</v>
      </c>
      <c r="L7" s="25">
        <v>1</v>
      </c>
      <c r="M7" s="25">
        <v>5</v>
      </c>
      <c r="N7" s="25">
        <v>1</v>
      </c>
      <c r="P7" s="2" t="s">
        <v>48</v>
      </c>
      <c r="Q7" s="25">
        <v>1</v>
      </c>
      <c r="R7" s="25">
        <v>1</v>
      </c>
      <c r="S7" s="25">
        <v>1</v>
      </c>
      <c r="U7" s="2" t="s">
        <v>48</v>
      </c>
      <c r="V7" s="25">
        <v>1</v>
      </c>
      <c r="W7" s="25">
        <v>5</v>
      </c>
      <c r="X7" s="25">
        <v>1</v>
      </c>
    </row>
    <row r="9" spans="1:24" x14ac:dyDescent="0.3">
      <c r="A9" s="6" t="s">
        <v>2</v>
      </c>
      <c r="F9" s="6" t="s">
        <v>2</v>
      </c>
      <c r="K9" s="6" t="s">
        <v>2</v>
      </c>
      <c r="P9" s="6" t="s">
        <v>2</v>
      </c>
      <c r="U9" s="6" t="s">
        <v>2</v>
      </c>
    </row>
    <row r="10" spans="1:24" x14ac:dyDescent="0.3">
      <c r="A10" s="2"/>
      <c r="B10" s="2" t="s">
        <v>46</v>
      </c>
      <c r="C10" s="2" t="s">
        <v>47</v>
      </c>
      <c r="D10" s="2" t="s">
        <v>48</v>
      </c>
      <c r="F10" s="2"/>
      <c r="G10" s="2" t="s">
        <v>46</v>
      </c>
      <c r="H10" s="2" t="s">
        <v>47</v>
      </c>
      <c r="I10" s="2" t="s">
        <v>48</v>
      </c>
      <c r="K10" s="2"/>
      <c r="L10" s="2" t="s">
        <v>46</v>
      </c>
      <c r="M10" s="2" t="s">
        <v>47</v>
      </c>
      <c r="N10" s="2" t="s">
        <v>48</v>
      </c>
      <c r="P10" s="2"/>
      <c r="Q10" s="2" t="s">
        <v>46</v>
      </c>
      <c r="R10" s="2" t="s">
        <v>47</v>
      </c>
      <c r="S10" s="2" t="s">
        <v>48</v>
      </c>
      <c r="U10" s="2"/>
      <c r="V10" s="2" t="s">
        <v>46</v>
      </c>
      <c r="W10" s="2" t="s">
        <v>47</v>
      </c>
      <c r="X10" s="2" t="s">
        <v>48</v>
      </c>
    </row>
    <row r="11" spans="1:24" x14ac:dyDescent="0.3">
      <c r="A11" s="2" t="s">
        <v>46</v>
      </c>
      <c r="B11" s="38">
        <f>B5</f>
        <v>1</v>
      </c>
      <c r="C11" s="38">
        <f t="shared" ref="C11:D11" si="0">C5</f>
        <v>0.33333333333333331</v>
      </c>
      <c r="D11" s="38">
        <f t="shared" si="0"/>
        <v>1</v>
      </c>
      <c r="F11" s="2" t="s">
        <v>46</v>
      </c>
      <c r="G11" s="38">
        <f>G5</f>
        <v>1</v>
      </c>
      <c r="H11" s="38">
        <f t="shared" ref="H11:I11" si="1">H5</f>
        <v>7</v>
      </c>
      <c r="I11" s="38">
        <f t="shared" si="1"/>
        <v>9</v>
      </c>
      <c r="K11" s="2" t="s">
        <v>46</v>
      </c>
      <c r="L11" s="38">
        <f>L5</f>
        <v>1</v>
      </c>
      <c r="M11" s="38">
        <f t="shared" ref="M11:N11" si="2">M5</f>
        <v>5</v>
      </c>
      <c r="N11" s="38">
        <f t="shared" si="2"/>
        <v>1</v>
      </c>
      <c r="P11" s="2" t="s">
        <v>46</v>
      </c>
      <c r="Q11" s="38">
        <f>Q5</f>
        <v>1</v>
      </c>
      <c r="R11" s="38">
        <f t="shared" ref="R11:S11" si="3">R5</f>
        <v>1</v>
      </c>
      <c r="S11" s="38">
        <f t="shared" si="3"/>
        <v>1</v>
      </c>
      <c r="U11" s="2" t="s">
        <v>46</v>
      </c>
      <c r="V11" s="38">
        <f>V5</f>
        <v>1</v>
      </c>
      <c r="W11" s="38">
        <f t="shared" ref="W11:X11" si="4">W5</f>
        <v>1</v>
      </c>
      <c r="X11" s="38">
        <f t="shared" si="4"/>
        <v>1</v>
      </c>
    </row>
    <row r="12" spans="1:24" x14ac:dyDescent="0.3">
      <c r="A12" s="2" t="s">
        <v>47</v>
      </c>
      <c r="B12" s="38">
        <f t="shared" ref="B12:D13" si="5">B6</f>
        <v>3</v>
      </c>
      <c r="C12" s="38">
        <f t="shared" si="5"/>
        <v>1</v>
      </c>
      <c r="D12" s="38">
        <f t="shared" si="5"/>
        <v>0.25</v>
      </c>
      <c r="F12" s="2" t="s">
        <v>47</v>
      </c>
      <c r="G12" s="38">
        <f t="shared" ref="G12:I12" si="6">G6</f>
        <v>0.14285714285714285</v>
      </c>
      <c r="H12" s="38">
        <f t="shared" si="6"/>
        <v>1</v>
      </c>
      <c r="I12" s="38">
        <f t="shared" si="6"/>
        <v>0.2</v>
      </c>
      <c r="K12" s="2" t="s">
        <v>47</v>
      </c>
      <c r="L12" s="38">
        <f t="shared" ref="L12:N12" si="7">L6</f>
        <v>0.2</v>
      </c>
      <c r="M12" s="38">
        <f t="shared" si="7"/>
        <v>1</v>
      </c>
      <c r="N12" s="38">
        <f t="shared" si="7"/>
        <v>0.2</v>
      </c>
      <c r="P12" s="2" t="s">
        <v>47</v>
      </c>
      <c r="Q12" s="38">
        <f t="shared" ref="Q12:S12" si="8">Q6</f>
        <v>1</v>
      </c>
      <c r="R12" s="38">
        <f t="shared" si="8"/>
        <v>1</v>
      </c>
      <c r="S12" s="38">
        <f t="shared" si="8"/>
        <v>1</v>
      </c>
      <c r="U12" s="2" t="s">
        <v>47</v>
      </c>
      <c r="V12" s="38">
        <f t="shared" ref="V12:X12" si="9">V6</f>
        <v>1</v>
      </c>
      <c r="W12" s="38">
        <f t="shared" si="9"/>
        <v>1</v>
      </c>
      <c r="X12" s="38">
        <f t="shared" si="9"/>
        <v>0.2</v>
      </c>
    </row>
    <row r="13" spans="1:24" x14ac:dyDescent="0.3">
      <c r="A13" s="2" t="s">
        <v>48</v>
      </c>
      <c r="B13" s="38">
        <f t="shared" si="5"/>
        <v>1</v>
      </c>
      <c r="C13" s="38">
        <f t="shared" si="5"/>
        <v>4</v>
      </c>
      <c r="D13" s="38">
        <f t="shared" si="5"/>
        <v>1</v>
      </c>
      <c r="F13" s="2" t="s">
        <v>48</v>
      </c>
      <c r="G13" s="38">
        <f t="shared" ref="G13:I13" si="10">G7</f>
        <v>0.1111111111111111</v>
      </c>
      <c r="H13" s="38">
        <f t="shared" si="10"/>
        <v>5</v>
      </c>
      <c r="I13" s="38">
        <f t="shared" si="10"/>
        <v>1</v>
      </c>
      <c r="K13" s="2" t="s">
        <v>48</v>
      </c>
      <c r="L13" s="38">
        <f t="shared" ref="L13:N13" si="11">L7</f>
        <v>1</v>
      </c>
      <c r="M13" s="38">
        <f t="shared" si="11"/>
        <v>5</v>
      </c>
      <c r="N13" s="38">
        <f t="shared" si="11"/>
        <v>1</v>
      </c>
      <c r="P13" s="2" t="s">
        <v>48</v>
      </c>
      <c r="Q13" s="38">
        <f t="shared" ref="Q13:S13" si="12">Q7</f>
        <v>1</v>
      </c>
      <c r="R13" s="38">
        <f t="shared" si="12"/>
        <v>1</v>
      </c>
      <c r="S13" s="38">
        <f t="shared" si="12"/>
        <v>1</v>
      </c>
      <c r="U13" s="2" t="s">
        <v>48</v>
      </c>
      <c r="V13" s="38">
        <f t="shared" ref="V13:X13" si="13">V7</f>
        <v>1</v>
      </c>
      <c r="W13" s="38">
        <f t="shared" si="13"/>
        <v>5</v>
      </c>
      <c r="X13" s="38">
        <f t="shared" si="13"/>
        <v>1</v>
      </c>
    </row>
    <row r="16" spans="1:24" x14ac:dyDescent="0.3">
      <c r="A16" t="s">
        <v>5</v>
      </c>
      <c r="F16" t="s">
        <v>9</v>
      </c>
      <c r="K16" t="s">
        <v>13</v>
      </c>
      <c r="P16" t="s">
        <v>17</v>
      </c>
    </row>
    <row r="17" spans="1:19" x14ac:dyDescent="0.3">
      <c r="A17" s="2"/>
      <c r="B17" s="2" t="s">
        <v>46</v>
      </c>
      <c r="C17" s="2" t="s">
        <v>47</v>
      </c>
      <c r="D17" s="2" t="s">
        <v>48</v>
      </c>
      <c r="F17" s="2"/>
      <c r="G17" s="2" t="s">
        <v>46</v>
      </c>
      <c r="H17" s="2" t="s">
        <v>47</v>
      </c>
      <c r="I17" s="2" t="s">
        <v>48</v>
      </c>
      <c r="K17" s="2"/>
      <c r="L17" s="2" t="s">
        <v>46</v>
      </c>
      <c r="M17" s="2" t="s">
        <v>47</v>
      </c>
      <c r="N17" s="2" t="s">
        <v>48</v>
      </c>
      <c r="P17" s="2"/>
      <c r="Q17" s="2" t="s">
        <v>46</v>
      </c>
      <c r="R17" s="2" t="s">
        <v>47</v>
      </c>
      <c r="S17" s="2" t="s">
        <v>48</v>
      </c>
    </row>
    <row r="18" spans="1:19" x14ac:dyDescent="0.3">
      <c r="A18" s="2" t="s">
        <v>46</v>
      </c>
      <c r="B18" s="25">
        <v>1</v>
      </c>
      <c r="C18" s="25">
        <v>5</v>
      </c>
      <c r="D18" s="25">
        <v>5</v>
      </c>
      <c r="F18" s="2" t="s">
        <v>46</v>
      </c>
      <c r="G18" s="25">
        <v>1</v>
      </c>
      <c r="H18" s="25">
        <v>1</v>
      </c>
      <c r="I18" s="25">
        <v>1</v>
      </c>
      <c r="K18" s="2" t="s">
        <v>46</v>
      </c>
      <c r="L18" s="25">
        <v>1</v>
      </c>
      <c r="M18" s="25">
        <v>1</v>
      </c>
      <c r="N18" s="25">
        <v>1</v>
      </c>
      <c r="P18" s="2" t="s">
        <v>46</v>
      </c>
      <c r="Q18" s="25">
        <v>1</v>
      </c>
      <c r="R18" s="25">
        <v>1</v>
      </c>
      <c r="S18" s="25">
        <v>1</v>
      </c>
    </row>
    <row r="19" spans="1:19" x14ac:dyDescent="0.3">
      <c r="A19" s="2" t="s">
        <v>47</v>
      </c>
      <c r="B19" s="25">
        <v>0.2</v>
      </c>
      <c r="C19" s="25">
        <v>1</v>
      </c>
      <c r="D19" s="25">
        <v>0.2</v>
      </c>
      <c r="F19" s="2" t="s">
        <v>47</v>
      </c>
      <c r="G19" s="25">
        <v>1</v>
      </c>
      <c r="H19" s="25">
        <v>1</v>
      </c>
      <c r="I19" s="25">
        <v>1</v>
      </c>
      <c r="K19" s="2" t="s">
        <v>47</v>
      </c>
      <c r="L19" s="25">
        <v>1</v>
      </c>
      <c r="M19" s="25">
        <v>1</v>
      </c>
      <c r="N19" s="25">
        <v>1</v>
      </c>
      <c r="P19" s="2" t="s">
        <v>47</v>
      </c>
      <c r="Q19" s="25">
        <v>1</v>
      </c>
      <c r="R19" s="25">
        <v>1</v>
      </c>
      <c r="S19" s="25">
        <v>1</v>
      </c>
    </row>
    <row r="20" spans="1:19" x14ac:dyDescent="0.3">
      <c r="A20" s="2" t="s">
        <v>48</v>
      </c>
      <c r="B20" s="25">
        <v>0.2</v>
      </c>
      <c r="C20" s="25">
        <v>5</v>
      </c>
      <c r="D20" s="25">
        <v>1</v>
      </c>
      <c r="F20" s="2" t="s">
        <v>48</v>
      </c>
      <c r="G20" s="25">
        <v>1</v>
      </c>
      <c r="H20" s="25">
        <v>1</v>
      </c>
      <c r="I20" s="25">
        <v>1</v>
      </c>
      <c r="K20" s="2" t="s">
        <v>48</v>
      </c>
      <c r="L20" s="25">
        <v>1</v>
      </c>
      <c r="M20" s="25">
        <v>1</v>
      </c>
      <c r="N20" s="25">
        <v>1</v>
      </c>
      <c r="P20" s="2" t="s">
        <v>48</v>
      </c>
      <c r="Q20" s="25">
        <v>1</v>
      </c>
      <c r="R20" s="25">
        <v>1</v>
      </c>
      <c r="S20" s="25">
        <v>1</v>
      </c>
    </row>
    <row r="22" spans="1:19" x14ac:dyDescent="0.3">
      <c r="A22" s="6" t="s">
        <v>2</v>
      </c>
      <c r="F22" s="6" t="s">
        <v>2</v>
      </c>
      <c r="K22" s="6" t="s">
        <v>2</v>
      </c>
      <c r="P22" s="6" t="s">
        <v>2</v>
      </c>
    </row>
    <row r="23" spans="1:19" x14ac:dyDescent="0.3">
      <c r="A23" s="2"/>
      <c r="B23" s="2" t="s">
        <v>46</v>
      </c>
      <c r="C23" s="2" t="s">
        <v>47</v>
      </c>
      <c r="D23" s="2" t="s">
        <v>48</v>
      </c>
      <c r="F23" s="2"/>
      <c r="G23" s="2" t="s">
        <v>46</v>
      </c>
      <c r="H23" s="2" t="s">
        <v>47</v>
      </c>
      <c r="I23" s="2" t="s">
        <v>48</v>
      </c>
      <c r="K23" s="2"/>
      <c r="L23" s="2" t="s">
        <v>46</v>
      </c>
      <c r="M23" s="2" t="s">
        <v>47</v>
      </c>
      <c r="N23" s="2" t="s">
        <v>48</v>
      </c>
      <c r="P23" s="2"/>
      <c r="Q23" s="2" t="s">
        <v>46</v>
      </c>
      <c r="R23" s="2" t="s">
        <v>47</v>
      </c>
      <c r="S23" s="2" t="s">
        <v>48</v>
      </c>
    </row>
    <row r="24" spans="1:19" x14ac:dyDescent="0.3">
      <c r="A24" s="2" t="s">
        <v>46</v>
      </c>
      <c r="B24" s="38">
        <f>B18</f>
        <v>1</v>
      </c>
      <c r="C24" s="38">
        <f t="shared" ref="C24:D24" si="14">C18</f>
        <v>5</v>
      </c>
      <c r="D24" s="38">
        <f t="shared" si="14"/>
        <v>5</v>
      </c>
      <c r="F24" s="2" t="s">
        <v>46</v>
      </c>
      <c r="G24" s="38">
        <f>G18</f>
        <v>1</v>
      </c>
      <c r="H24" s="38">
        <f t="shared" ref="H24:I24" si="15">H18</f>
        <v>1</v>
      </c>
      <c r="I24" s="38">
        <f t="shared" si="15"/>
        <v>1</v>
      </c>
      <c r="K24" s="2" t="s">
        <v>46</v>
      </c>
      <c r="L24" s="38">
        <f>L18</f>
        <v>1</v>
      </c>
      <c r="M24" s="38">
        <f t="shared" ref="M24:N24" si="16">M18</f>
        <v>1</v>
      </c>
      <c r="N24" s="38">
        <f t="shared" si="16"/>
        <v>1</v>
      </c>
      <c r="P24" s="2" t="s">
        <v>46</v>
      </c>
      <c r="Q24" s="38">
        <f>Q18</f>
        <v>1</v>
      </c>
      <c r="R24" s="38">
        <f t="shared" ref="R24:S24" si="17">R18</f>
        <v>1</v>
      </c>
      <c r="S24" s="38">
        <f t="shared" si="17"/>
        <v>1</v>
      </c>
    </row>
    <row r="25" spans="1:19" x14ac:dyDescent="0.3">
      <c r="A25" s="2" t="s">
        <v>47</v>
      </c>
      <c r="B25" s="38">
        <f t="shared" ref="B25:D25" si="18">B19</f>
        <v>0.2</v>
      </c>
      <c r="C25" s="38">
        <f t="shared" si="18"/>
        <v>1</v>
      </c>
      <c r="D25" s="38">
        <f t="shared" si="18"/>
        <v>0.2</v>
      </c>
      <c r="F25" s="2" t="s">
        <v>47</v>
      </c>
      <c r="G25" s="38">
        <f t="shared" ref="G25:I25" si="19">G19</f>
        <v>1</v>
      </c>
      <c r="H25" s="38">
        <f t="shared" si="19"/>
        <v>1</v>
      </c>
      <c r="I25" s="38">
        <f t="shared" si="19"/>
        <v>1</v>
      </c>
      <c r="K25" s="2" t="s">
        <v>47</v>
      </c>
      <c r="L25" s="38">
        <f t="shared" ref="L25:N25" si="20">L19</f>
        <v>1</v>
      </c>
      <c r="M25" s="38">
        <f t="shared" si="20"/>
        <v>1</v>
      </c>
      <c r="N25" s="38">
        <f t="shared" si="20"/>
        <v>1</v>
      </c>
      <c r="P25" s="2" t="s">
        <v>47</v>
      </c>
      <c r="Q25" s="38">
        <f t="shared" ref="Q25:S25" si="21">Q19</f>
        <v>1</v>
      </c>
      <c r="R25" s="38">
        <f t="shared" si="21"/>
        <v>1</v>
      </c>
      <c r="S25" s="38">
        <f t="shared" si="21"/>
        <v>1</v>
      </c>
    </row>
    <row r="26" spans="1:19" x14ac:dyDescent="0.3">
      <c r="A26" s="2" t="s">
        <v>48</v>
      </c>
      <c r="B26" s="38">
        <f t="shared" ref="B26:D26" si="22">B20</f>
        <v>0.2</v>
      </c>
      <c r="C26" s="38">
        <f t="shared" si="22"/>
        <v>5</v>
      </c>
      <c r="D26" s="38">
        <f t="shared" si="22"/>
        <v>1</v>
      </c>
      <c r="F26" s="2" t="s">
        <v>48</v>
      </c>
      <c r="G26" s="38">
        <f t="shared" ref="G26:I26" si="23">G20</f>
        <v>1</v>
      </c>
      <c r="H26" s="38">
        <f t="shared" si="23"/>
        <v>1</v>
      </c>
      <c r="I26" s="38">
        <f t="shared" si="23"/>
        <v>1</v>
      </c>
      <c r="K26" s="2" t="s">
        <v>48</v>
      </c>
      <c r="L26" s="38">
        <f t="shared" ref="L26:N26" si="24">L20</f>
        <v>1</v>
      </c>
      <c r="M26" s="38">
        <f t="shared" si="24"/>
        <v>1</v>
      </c>
      <c r="N26" s="38">
        <f t="shared" si="24"/>
        <v>1</v>
      </c>
      <c r="P26" s="2" t="s">
        <v>48</v>
      </c>
      <c r="Q26" s="38">
        <f t="shared" ref="Q26:S26" si="25">Q20</f>
        <v>1</v>
      </c>
      <c r="R26" s="38">
        <f t="shared" si="25"/>
        <v>1</v>
      </c>
      <c r="S26" s="38">
        <f t="shared" si="25"/>
        <v>1</v>
      </c>
    </row>
    <row r="29" spans="1:19" x14ac:dyDescent="0.3">
      <c r="A29" s="28" t="s">
        <v>6</v>
      </c>
      <c r="F29" t="s">
        <v>10</v>
      </c>
      <c r="K29" t="s">
        <v>14</v>
      </c>
      <c r="P29" t="s">
        <v>19</v>
      </c>
    </row>
    <row r="30" spans="1:19" x14ac:dyDescent="0.3">
      <c r="A30" s="2"/>
      <c r="B30" s="2" t="s">
        <v>46</v>
      </c>
      <c r="C30" s="2" t="s">
        <v>47</v>
      </c>
      <c r="D30" s="2" t="s">
        <v>48</v>
      </c>
      <c r="F30" s="2"/>
      <c r="G30" s="2" t="s">
        <v>46</v>
      </c>
      <c r="H30" s="2" t="s">
        <v>47</v>
      </c>
      <c r="I30" s="2" t="s">
        <v>48</v>
      </c>
      <c r="K30" s="2"/>
      <c r="L30" s="2" t="s">
        <v>46</v>
      </c>
      <c r="M30" s="2" t="s">
        <v>47</v>
      </c>
      <c r="N30" s="2" t="s">
        <v>48</v>
      </c>
      <c r="P30" s="2"/>
      <c r="Q30" s="2" t="s">
        <v>46</v>
      </c>
      <c r="R30" s="2" t="s">
        <v>47</v>
      </c>
      <c r="S30" s="2" t="s">
        <v>48</v>
      </c>
    </row>
    <row r="31" spans="1:19" x14ac:dyDescent="0.3">
      <c r="A31" s="2" t="s">
        <v>46</v>
      </c>
      <c r="B31" s="25">
        <v>1</v>
      </c>
      <c r="C31" s="25">
        <v>4</v>
      </c>
      <c r="D31" s="25">
        <v>1</v>
      </c>
      <c r="F31" s="2" t="s">
        <v>46</v>
      </c>
      <c r="G31" s="25">
        <v>1</v>
      </c>
      <c r="H31" s="25">
        <v>9</v>
      </c>
      <c r="I31" s="25">
        <v>1</v>
      </c>
      <c r="K31" s="2" t="s">
        <v>46</v>
      </c>
      <c r="L31" s="25">
        <v>1</v>
      </c>
      <c r="M31" s="25">
        <v>1</v>
      </c>
      <c r="N31" s="25">
        <v>1</v>
      </c>
      <c r="P31" s="2" t="s">
        <v>46</v>
      </c>
      <c r="Q31" s="25">
        <v>1</v>
      </c>
      <c r="R31" s="25">
        <v>1</v>
      </c>
      <c r="S31" s="25">
        <v>1</v>
      </c>
    </row>
    <row r="32" spans="1:19" x14ac:dyDescent="0.3">
      <c r="A32" s="2" t="s">
        <v>47</v>
      </c>
      <c r="B32" s="25">
        <v>0.25</v>
      </c>
      <c r="C32" s="25">
        <v>1</v>
      </c>
      <c r="D32" s="25">
        <v>0.25</v>
      </c>
      <c r="F32" s="2" t="s">
        <v>47</v>
      </c>
      <c r="G32" s="25">
        <v>0.1111111111111111</v>
      </c>
      <c r="H32" s="25">
        <v>1</v>
      </c>
      <c r="I32" s="25">
        <v>0.1111111111111111</v>
      </c>
      <c r="K32" s="2" t="s">
        <v>47</v>
      </c>
      <c r="L32" s="25">
        <v>1</v>
      </c>
      <c r="M32" s="25">
        <v>1</v>
      </c>
      <c r="N32" s="25">
        <v>1</v>
      </c>
      <c r="P32" s="2" t="s">
        <v>47</v>
      </c>
      <c r="Q32" s="25">
        <v>1</v>
      </c>
      <c r="R32" s="25">
        <v>1</v>
      </c>
      <c r="S32" s="25">
        <v>1</v>
      </c>
    </row>
    <row r="33" spans="1:19" x14ac:dyDescent="0.3">
      <c r="A33" s="2" t="s">
        <v>48</v>
      </c>
      <c r="B33" s="25">
        <v>1</v>
      </c>
      <c r="C33" s="25">
        <v>4</v>
      </c>
      <c r="D33" s="25">
        <v>1</v>
      </c>
      <c r="F33" s="2" t="s">
        <v>48</v>
      </c>
      <c r="G33" s="25">
        <v>1</v>
      </c>
      <c r="H33" s="25">
        <v>9</v>
      </c>
      <c r="I33" s="25">
        <v>1</v>
      </c>
      <c r="K33" s="2" t="s">
        <v>48</v>
      </c>
      <c r="L33" s="25">
        <v>1</v>
      </c>
      <c r="M33" s="25">
        <v>1</v>
      </c>
      <c r="N33" s="25">
        <v>1</v>
      </c>
      <c r="P33" s="2" t="s">
        <v>48</v>
      </c>
      <c r="Q33" s="25">
        <v>1</v>
      </c>
      <c r="R33" s="25">
        <v>1</v>
      </c>
      <c r="S33" s="25">
        <v>1</v>
      </c>
    </row>
    <row r="35" spans="1:19" x14ac:dyDescent="0.3">
      <c r="A35" s="6" t="s">
        <v>2</v>
      </c>
      <c r="F35" s="6" t="s">
        <v>2</v>
      </c>
      <c r="K35" s="6" t="s">
        <v>2</v>
      </c>
      <c r="P35" s="6" t="s">
        <v>2</v>
      </c>
    </row>
    <row r="36" spans="1:19" x14ac:dyDescent="0.3">
      <c r="A36" s="2"/>
      <c r="B36" s="2" t="s">
        <v>46</v>
      </c>
      <c r="C36" s="2" t="s">
        <v>47</v>
      </c>
      <c r="D36" s="2" t="s">
        <v>48</v>
      </c>
      <c r="F36" s="2"/>
      <c r="G36" s="2" t="s">
        <v>46</v>
      </c>
      <c r="H36" s="2" t="s">
        <v>47</v>
      </c>
      <c r="I36" s="2" t="s">
        <v>48</v>
      </c>
      <c r="K36" s="2"/>
      <c r="L36" s="2" t="s">
        <v>46</v>
      </c>
      <c r="M36" s="2" t="s">
        <v>47</v>
      </c>
      <c r="N36" s="2" t="s">
        <v>48</v>
      </c>
      <c r="P36" s="2"/>
      <c r="Q36" s="2" t="s">
        <v>46</v>
      </c>
      <c r="R36" s="2" t="s">
        <v>47</v>
      </c>
      <c r="S36" s="2" t="s">
        <v>48</v>
      </c>
    </row>
    <row r="37" spans="1:19" x14ac:dyDescent="0.3">
      <c r="A37" s="2" t="s">
        <v>46</v>
      </c>
      <c r="B37" s="38">
        <f>B31</f>
        <v>1</v>
      </c>
      <c r="C37" s="38">
        <f t="shared" ref="C37:D37" si="26">C31</f>
        <v>4</v>
      </c>
      <c r="D37" s="38">
        <f t="shared" si="26"/>
        <v>1</v>
      </c>
      <c r="F37" s="2" t="s">
        <v>46</v>
      </c>
      <c r="G37" s="38">
        <f>G31</f>
        <v>1</v>
      </c>
      <c r="H37" s="38">
        <f t="shared" ref="H37:I37" si="27">H31</f>
        <v>9</v>
      </c>
      <c r="I37" s="38">
        <f t="shared" si="27"/>
        <v>1</v>
      </c>
      <c r="K37" s="2" t="s">
        <v>46</v>
      </c>
      <c r="L37" s="38">
        <f>L31</f>
        <v>1</v>
      </c>
      <c r="M37" s="38">
        <f t="shared" ref="M37:N37" si="28">M31</f>
        <v>1</v>
      </c>
      <c r="N37" s="38">
        <f t="shared" si="28"/>
        <v>1</v>
      </c>
      <c r="P37" s="2" t="s">
        <v>46</v>
      </c>
      <c r="Q37" s="38">
        <f>Q31</f>
        <v>1</v>
      </c>
      <c r="R37" s="38">
        <f t="shared" ref="R37:S37" si="29">R31</f>
        <v>1</v>
      </c>
      <c r="S37" s="38">
        <f t="shared" si="29"/>
        <v>1</v>
      </c>
    </row>
    <row r="38" spans="1:19" x14ac:dyDescent="0.3">
      <c r="A38" s="2" t="s">
        <v>47</v>
      </c>
      <c r="B38" s="38">
        <f t="shared" ref="B38:D38" si="30">B32</f>
        <v>0.25</v>
      </c>
      <c r="C38" s="38">
        <f t="shared" si="30"/>
        <v>1</v>
      </c>
      <c r="D38" s="38">
        <f t="shared" si="30"/>
        <v>0.25</v>
      </c>
      <c r="F38" s="2" t="s">
        <v>47</v>
      </c>
      <c r="G38" s="38">
        <f t="shared" ref="G38:I38" si="31">G32</f>
        <v>0.1111111111111111</v>
      </c>
      <c r="H38" s="38">
        <f t="shared" si="31"/>
        <v>1</v>
      </c>
      <c r="I38" s="38">
        <f t="shared" si="31"/>
        <v>0.1111111111111111</v>
      </c>
      <c r="K38" s="2" t="s">
        <v>47</v>
      </c>
      <c r="L38" s="38">
        <f t="shared" ref="L38:N38" si="32">L32</f>
        <v>1</v>
      </c>
      <c r="M38" s="38">
        <f t="shared" si="32"/>
        <v>1</v>
      </c>
      <c r="N38" s="38">
        <f t="shared" si="32"/>
        <v>1</v>
      </c>
      <c r="P38" s="2" t="s">
        <v>47</v>
      </c>
      <c r="Q38" s="38">
        <f t="shared" ref="Q38:S38" si="33">Q32</f>
        <v>1</v>
      </c>
      <c r="R38" s="38">
        <f t="shared" si="33"/>
        <v>1</v>
      </c>
      <c r="S38" s="38">
        <f t="shared" si="33"/>
        <v>1</v>
      </c>
    </row>
    <row r="39" spans="1:19" x14ac:dyDescent="0.3">
      <c r="A39" s="2" t="s">
        <v>48</v>
      </c>
      <c r="B39" s="38">
        <f t="shared" ref="B39:D39" si="34">B33</f>
        <v>1</v>
      </c>
      <c r="C39" s="38">
        <f t="shared" si="34"/>
        <v>4</v>
      </c>
      <c r="D39" s="38">
        <f t="shared" si="34"/>
        <v>1</v>
      </c>
      <c r="F39" s="2" t="s">
        <v>48</v>
      </c>
      <c r="G39" s="38">
        <f t="shared" ref="G39:I39" si="35">G33</f>
        <v>1</v>
      </c>
      <c r="H39" s="38">
        <f t="shared" si="35"/>
        <v>9</v>
      </c>
      <c r="I39" s="38">
        <f t="shared" si="35"/>
        <v>1</v>
      </c>
      <c r="K39" s="2" t="s">
        <v>48</v>
      </c>
      <c r="L39" s="38">
        <f t="shared" ref="L39:N39" si="36">L33</f>
        <v>1</v>
      </c>
      <c r="M39" s="38">
        <f t="shared" si="36"/>
        <v>1</v>
      </c>
      <c r="N39" s="38">
        <f t="shared" si="36"/>
        <v>1</v>
      </c>
      <c r="P39" s="2" t="s">
        <v>48</v>
      </c>
      <c r="Q39" s="38">
        <f t="shared" ref="Q39:S39" si="37">Q33</f>
        <v>1</v>
      </c>
      <c r="R39" s="38">
        <f t="shared" si="37"/>
        <v>1</v>
      </c>
      <c r="S39" s="38">
        <f t="shared" si="37"/>
        <v>1</v>
      </c>
    </row>
    <row r="41" spans="1:19" x14ac:dyDescent="0.3">
      <c r="A41" t="s">
        <v>7</v>
      </c>
      <c r="F41" t="s">
        <v>11</v>
      </c>
      <c r="K41" t="s">
        <v>15</v>
      </c>
      <c r="P41" t="s">
        <v>18</v>
      </c>
    </row>
    <row r="42" spans="1:19" x14ac:dyDescent="0.3">
      <c r="A42" s="2"/>
      <c r="B42" s="2" t="s">
        <v>46</v>
      </c>
      <c r="C42" s="2" t="s">
        <v>47</v>
      </c>
      <c r="D42" s="2" t="s">
        <v>48</v>
      </c>
      <c r="F42" s="2"/>
      <c r="G42" s="2" t="s">
        <v>46</v>
      </c>
      <c r="H42" s="2" t="s">
        <v>47</v>
      </c>
      <c r="I42" s="2" t="s">
        <v>48</v>
      </c>
      <c r="K42" s="2"/>
      <c r="L42" s="2" t="s">
        <v>46</v>
      </c>
      <c r="M42" s="2" t="s">
        <v>47</v>
      </c>
      <c r="N42" s="2" t="s">
        <v>48</v>
      </c>
      <c r="P42" s="2"/>
      <c r="Q42" s="2" t="s">
        <v>46</v>
      </c>
      <c r="R42" s="2" t="s">
        <v>47</v>
      </c>
      <c r="S42" s="2" t="s">
        <v>48</v>
      </c>
    </row>
    <row r="43" spans="1:19" x14ac:dyDescent="0.3">
      <c r="A43" s="2" t="s">
        <v>46</v>
      </c>
      <c r="B43" s="25">
        <v>1</v>
      </c>
      <c r="C43" s="25">
        <v>7</v>
      </c>
      <c r="D43" s="25">
        <v>7</v>
      </c>
      <c r="F43" s="2" t="s">
        <v>46</v>
      </c>
      <c r="G43" s="25">
        <v>1</v>
      </c>
      <c r="H43" s="25">
        <v>0.25</v>
      </c>
      <c r="I43" s="25">
        <v>2</v>
      </c>
      <c r="K43" s="2" t="s">
        <v>46</v>
      </c>
      <c r="L43" s="25">
        <v>1</v>
      </c>
      <c r="M43" s="25">
        <v>2</v>
      </c>
      <c r="N43" s="25">
        <v>2</v>
      </c>
      <c r="P43" s="2" t="s">
        <v>46</v>
      </c>
      <c r="Q43" s="25">
        <v>1</v>
      </c>
      <c r="R43" s="25">
        <v>0.33333333333333331</v>
      </c>
      <c r="S43" s="25">
        <v>3</v>
      </c>
    </row>
    <row r="44" spans="1:19" x14ac:dyDescent="0.3">
      <c r="A44" s="2" t="s">
        <v>47</v>
      </c>
      <c r="B44" s="25">
        <v>0.14285714285714285</v>
      </c>
      <c r="C44" s="25">
        <v>1</v>
      </c>
      <c r="D44" s="25">
        <v>6</v>
      </c>
      <c r="F44" s="2" t="s">
        <v>47</v>
      </c>
      <c r="G44" s="25">
        <v>4</v>
      </c>
      <c r="H44" s="25">
        <v>1</v>
      </c>
      <c r="I44" s="25">
        <v>3</v>
      </c>
      <c r="K44" s="2" t="s">
        <v>47</v>
      </c>
      <c r="L44" s="25">
        <v>0.5</v>
      </c>
      <c r="M44" s="25">
        <v>1</v>
      </c>
      <c r="N44" s="25">
        <v>2</v>
      </c>
      <c r="P44" s="2" t="s">
        <v>47</v>
      </c>
      <c r="Q44" s="25">
        <v>3</v>
      </c>
      <c r="R44" s="25">
        <v>1</v>
      </c>
      <c r="S44" s="25">
        <v>3</v>
      </c>
    </row>
    <row r="45" spans="1:19" x14ac:dyDescent="0.3">
      <c r="A45" s="2" t="s">
        <v>48</v>
      </c>
      <c r="B45" s="25">
        <v>0.14285714285714285</v>
      </c>
      <c r="C45" s="25">
        <v>0.16666666666666666</v>
      </c>
      <c r="D45" s="25">
        <v>1</v>
      </c>
      <c r="F45" s="2" t="s">
        <v>48</v>
      </c>
      <c r="G45" s="25">
        <v>0.5</v>
      </c>
      <c r="H45" s="25">
        <v>0.33333333333333331</v>
      </c>
      <c r="I45" s="25">
        <v>1</v>
      </c>
      <c r="K45" s="2" t="s">
        <v>48</v>
      </c>
      <c r="L45" s="25">
        <v>0.5</v>
      </c>
      <c r="M45" s="25">
        <v>0.5</v>
      </c>
      <c r="N45" s="25">
        <v>1</v>
      </c>
      <c r="P45" s="2" t="s">
        <v>48</v>
      </c>
      <c r="Q45" s="25">
        <v>0.33333333333333331</v>
      </c>
      <c r="R45" s="25">
        <v>0.33333333333333331</v>
      </c>
      <c r="S45" s="25">
        <v>1</v>
      </c>
    </row>
    <row r="47" spans="1:19" x14ac:dyDescent="0.3">
      <c r="A47" s="6" t="s">
        <v>2</v>
      </c>
      <c r="F47" s="6" t="s">
        <v>2</v>
      </c>
      <c r="K47" s="6" t="s">
        <v>2</v>
      </c>
      <c r="P47" s="6" t="s">
        <v>2</v>
      </c>
    </row>
    <row r="48" spans="1:19" x14ac:dyDescent="0.3">
      <c r="A48" s="2"/>
      <c r="B48" s="2" t="s">
        <v>46</v>
      </c>
      <c r="C48" s="2" t="s">
        <v>47</v>
      </c>
      <c r="D48" s="2" t="s">
        <v>48</v>
      </c>
      <c r="F48" s="2"/>
      <c r="G48" s="2" t="s">
        <v>46</v>
      </c>
      <c r="H48" s="2" t="s">
        <v>47</v>
      </c>
      <c r="I48" s="2" t="s">
        <v>48</v>
      </c>
      <c r="K48" s="2"/>
      <c r="L48" s="2" t="s">
        <v>46</v>
      </c>
      <c r="M48" s="2" t="s">
        <v>47</v>
      </c>
      <c r="N48" s="2" t="s">
        <v>48</v>
      </c>
      <c r="P48" s="2"/>
      <c r="Q48" s="2" t="s">
        <v>46</v>
      </c>
      <c r="R48" s="2" t="s">
        <v>47</v>
      </c>
      <c r="S48" s="2" t="s">
        <v>48</v>
      </c>
    </row>
    <row r="49" spans="1:19" x14ac:dyDescent="0.3">
      <c r="A49" s="2" t="s">
        <v>46</v>
      </c>
      <c r="B49" s="38">
        <f>B43</f>
        <v>1</v>
      </c>
      <c r="C49" s="38">
        <f t="shared" ref="C49:D49" si="38">C43</f>
        <v>7</v>
      </c>
      <c r="D49" s="38">
        <f t="shared" si="38"/>
        <v>7</v>
      </c>
      <c r="F49" s="2" t="s">
        <v>46</v>
      </c>
      <c r="G49" s="38">
        <f>G43</f>
        <v>1</v>
      </c>
      <c r="H49" s="38">
        <f t="shared" ref="H49:I49" si="39">H43</f>
        <v>0.25</v>
      </c>
      <c r="I49" s="38">
        <f t="shared" si="39"/>
        <v>2</v>
      </c>
      <c r="K49" s="2" t="s">
        <v>46</v>
      </c>
      <c r="L49" s="38">
        <f>L43</f>
        <v>1</v>
      </c>
      <c r="M49" s="38">
        <f t="shared" ref="M49:N49" si="40">M43</f>
        <v>2</v>
      </c>
      <c r="N49" s="38">
        <f t="shared" si="40"/>
        <v>2</v>
      </c>
      <c r="P49" s="2" t="s">
        <v>46</v>
      </c>
      <c r="Q49" s="38">
        <f>Q43</f>
        <v>1</v>
      </c>
      <c r="R49" s="38">
        <f t="shared" ref="R49:S49" si="41">R43</f>
        <v>0.33333333333333331</v>
      </c>
      <c r="S49" s="38">
        <f t="shared" si="41"/>
        <v>3</v>
      </c>
    </row>
    <row r="50" spans="1:19" x14ac:dyDescent="0.3">
      <c r="A50" s="2" t="s">
        <v>47</v>
      </c>
      <c r="B50" s="38">
        <f t="shared" ref="B50:D50" si="42">B44</f>
        <v>0.14285714285714285</v>
      </c>
      <c r="C50" s="38">
        <f t="shared" si="42"/>
        <v>1</v>
      </c>
      <c r="D50" s="38">
        <f t="shared" si="42"/>
        <v>6</v>
      </c>
      <c r="F50" s="2" t="s">
        <v>47</v>
      </c>
      <c r="G50" s="38">
        <f t="shared" ref="G50:I50" si="43">G44</f>
        <v>4</v>
      </c>
      <c r="H50" s="38">
        <f t="shared" si="43"/>
        <v>1</v>
      </c>
      <c r="I50" s="38">
        <f t="shared" si="43"/>
        <v>3</v>
      </c>
      <c r="K50" s="2" t="s">
        <v>47</v>
      </c>
      <c r="L50" s="38">
        <f t="shared" ref="L50:N50" si="44">L44</f>
        <v>0.5</v>
      </c>
      <c r="M50" s="38">
        <f t="shared" si="44"/>
        <v>1</v>
      </c>
      <c r="N50" s="38">
        <f t="shared" si="44"/>
        <v>2</v>
      </c>
      <c r="P50" s="2" t="s">
        <v>47</v>
      </c>
      <c r="Q50" s="38">
        <f t="shared" ref="Q50:S50" si="45">Q44</f>
        <v>3</v>
      </c>
      <c r="R50" s="38">
        <f t="shared" si="45"/>
        <v>1</v>
      </c>
      <c r="S50" s="38">
        <f t="shared" si="45"/>
        <v>3</v>
      </c>
    </row>
    <row r="51" spans="1:19" x14ac:dyDescent="0.3">
      <c r="A51" s="2" t="s">
        <v>48</v>
      </c>
      <c r="B51" s="38">
        <f t="shared" ref="B51:D51" si="46">B45</f>
        <v>0.14285714285714285</v>
      </c>
      <c r="C51" s="38">
        <f t="shared" si="46"/>
        <v>0.16666666666666666</v>
      </c>
      <c r="D51" s="38">
        <f t="shared" si="46"/>
        <v>1</v>
      </c>
      <c r="F51" s="2" t="s">
        <v>48</v>
      </c>
      <c r="G51" s="38">
        <f t="shared" ref="G51:I51" si="47">G45</f>
        <v>0.5</v>
      </c>
      <c r="H51" s="38">
        <f t="shared" si="47"/>
        <v>0.33333333333333331</v>
      </c>
      <c r="I51" s="38">
        <f t="shared" si="47"/>
        <v>1</v>
      </c>
      <c r="K51" s="2" t="s">
        <v>48</v>
      </c>
      <c r="L51" s="38">
        <f t="shared" ref="L51:N51" si="48">L45</f>
        <v>0.5</v>
      </c>
      <c r="M51" s="38">
        <f t="shared" si="48"/>
        <v>0.5</v>
      </c>
      <c r="N51" s="38">
        <f t="shared" si="48"/>
        <v>1</v>
      </c>
      <c r="P51" s="2" t="s">
        <v>48</v>
      </c>
      <c r="Q51" s="38">
        <f t="shared" ref="Q51:S51" si="49">Q45</f>
        <v>0.33333333333333331</v>
      </c>
      <c r="R51" s="38">
        <f t="shared" si="49"/>
        <v>0.33333333333333331</v>
      </c>
      <c r="S51" s="38">
        <f t="shared" si="49"/>
        <v>1</v>
      </c>
    </row>
    <row r="53" spans="1:19" x14ac:dyDescent="0.3">
      <c r="A53" t="s">
        <v>73</v>
      </c>
    </row>
    <row r="54" spans="1:19" x14ac:dyDescent="0.3">
      <c r="A54" s="4" t="s">
        <v>21</v>
      </c>
      <c r="B54" s="24">
        <f>(C11*C24*C37*C49*H11*H24*H37*H49*M11*M24*M37*M49*R11*R24*R37*R49*W11)^(1/17)</f>
        <v>1.5825692059066769</v>
      </c>
    </row>
    <row r="55" spans="1:19" x14ac:dyDescent="0.3">
      <c r="A55" s="4" t="s">
        <v>49</v>
      </c>
      <c r="B55" s="24">
        <f>(D11*D24*D37*D49*I11*I24*I37*I49*N11*N24*N37*N49*S11*S24*S37*S49*X11)^(1/17)</f>
        <v>1.6234566411992042</v>
      </c>
    </row>
    <row r="56" spans="1:19" x14ac:dyDescent="0.3">
      <c r="A56" s="4" t="s">
        <v>22</v>
      </c>
      <c r="B56" s="24">
        <f>(B12*B25*B38*B50*G12*G25*G38*G50*L12*L25*L38*L50*Q12*Q25*Q38*Q50*V12)^(1/17)</f>
        <v>0.63188389883214335</v>
      </c>
    </row>
    <row r="57" spans="1:19" x14ac:dyDescent="0.3">
      <c r="A57" s="4" t="s">
        <v>50</v>
      </c>
      <c r="B57" s="24">
        <f>(B13*B26*B39*B51*G13*G26*G39*G51*L13*L26*L39*L51*Q13*Q26*Q39*Q51*V13)^(1/17)</f>
        <v>0.61596963825367501</v>
      </c>
    </row>
    <row r="58" spans="1:19" x14ac:dyDescent="0.3">
      <c r="A58" s="4" t="s">
        <v>51</v>
      </c>
      <c r="B58" s="24">
        <f>(D12*D25*D38*D50*I12*I25*I38*I50*N12*N25*N38*N50*S12*S25*S38*S50*X12)^(1/17)</f>
        <v>0.67326669608423262</v>
      </c>
    </row>
    <row r="59" spans="1:19" x14ac:dyDescent="0.3">
      <c r="A59" s="4" t="s">
        <v>52</v>
      </c>
      <c r="B59" s="24">
        <f>(C13*C39*C26*C51*H13*H26*H39*H51*M13*M26*M39*M51*R13*R26*R39*R51*W13)^(1/17)</f>
        <v>1.485295508921014</v>
      </c>
    </row>
    <row r="61" spans="1:19" x14ac:dyDescent="0.3">
      <c r="A61" t="s">
        <v>23</v>
      </c>
    </row>
    <row r="62" spans="1:19" x14ac:dyDescent="0.3">
      <c r="A62" s="2"/>
      <c r="B62" s="2" t="s">
        <v>46</v>
      </c>
      <c r="C62" s="2" t="s">
        <v>47</v>
      </c>
      <c r="D62" s="2" t="s">
        <v>48</v>
      </c>
    </row>
    <row r="63" spans="1:19" x14ac:dyDescent="0.3">
      <c r="A63" s="2" t="s">
        <v>46</v>
      </c>
      <c r="B63" s="26">
        <v>1</v>
      </c>
      <c r="C63" s="26">
        <f>B54</f>
        <v>1.5825692059066769</v>
      </c>
      <c r="D63" s="26">
        <f>B55</f>
        <v>1.6234566411992042</v>
      </c>
    </row>
    <row r="64" spans="1:19" x14ac:dyDescent="0.3">
      <c r="A64" s="2" t="s">
        <v>47</v>
      </c>
      <c r="B64" s="26">
        <f>B56</f>
        <v>0.63188389883214335</v>
      </c>
      <c r="C64" s="26">
        <v>1</v>
      </c>
      <c r="D64" s="26">
        <f>B58</f>
        <v>0.67326669608423262</v>
      </c>
    </row>
    <row r="65" spans="1:7" x14ac:dyDescent="0.3">
      <c r="A65" s="2" t="s">
        <v>48</v>
      </c>
      <c r="B65" s="26">
        <f>B57</f>
        <v>0.61596963825367501</v>
      </c>
      <c r="C65" s="26">
        <f>B59</f>
        <v>1.485295508921014</v>
      </c>
      <c r="D65" s="26">
        <v>1</v>
      </c>
    </row>
    <row r="66" spans="1:7" x14ac:dyDescent="0.3">
      <c r="A66" s="3" t="s">
        <v>24</v>
      </c>
      <c r="B66" s="30">
        <f>SUM(B63:B65)</f>
        <v>2.2478535370858186</v>
      </c>
      <c r="C66" s="30">
        <f>SUM(C63:C65)</f>
        <v>4.0678647148276905</v>
      </c>
      <c r="D66" s="30">
        <f>SUM(D63:D65)</f>
        <v>3.2967233372834368</v>
      </c>
    </row>
    <row r="68" spans="1:7" x14ac:dyDescent="0.3">
      <c r="A68" s="5" t="s">
        <v>25</v>
      </c>
    </row>
    <row r="70" spans="1:7" x14ac:dyDescent="0.3">
      <c r="A70" s="2"/>
      <c r="B70" s="3" t="s">
        <v>46</v>
      </c>
      <c r="C70" s="3" t="s">
        <v>47</v>
      </c>
      <c r="D70" s="3" t="s">
        <v>48</v>
      </c>
      <c r="E70" s="3" t="s">
        <v>24</v>
      </c>
      <c r="F70" s="18" t="s">
        <v>53</v>
      </c>
    </row>
    <row r="71" spans="1:7" x14ac:dyDescent="0.3">
      <c r="A71" s="3" t="s">
        <v>46</v>
      </c>
      <c r="B71" s="31">
        <f>B63/$B$66</f>
        <v>0.44486884198711119</v>
      </c>
      <c r="C71" s="31">
        <f>C63/$C$66</f>
        <v>0.38904174962802629</v>
      </c>
      <c r="D71" s="31">
        <f>D63/$D$66</f>
        <v>0.4924455209326008</v>
      </c>
      <c r="E71" s="32">
        <f>B71+C71+D71</f>
        <v>1.3263561125477383</v>
      </c>
      <c r="F71" s="33">
        <f>E71/$E$74</f>
        <v>0.44211870418257943</v>
      </c>
    </row>
    <row r="72" spans="1:7" x14ac:dyDescent="0.3">
      <c r="A72" s="3" t="s">
        <v>47</v>
      </c>
      <c r="B72" s="31">
        <f t="shared" ref="B72:B73" si="50">B64/$B$66</f>
        <v>0.28110545834375655</v>
      </c>
      <c r="C72" s="31">
        <f t="shared" ref="C72:C73" si="51">C64/$C$66</f>
        <v>0.24582921756343579</v>
      </c>
      <c r="D72" s="31">
        <f t="shared" ref="D72:D73" si="52">D64/$D$66</f>
        <v>0.20422298967890259</v>
      </c>
      <c r="E72" s="32">
        <f t="shared" ref="E72:E73" si="53">B72+C72+D72</f>
        <v>0.73115766558609496</v>
      </c>
      <c r="F72" s="33">
        <f t="shared" ref="F72:F73" si="54">E72/$E$74</f>
        <v>0.24371922186203165</v>
      </c>
    </row>
    <row r="73" spans="1:7" x14ac:dyDescent="0.3">
      <c r="A73" s="3" t="s">
        <v>48</v>
      </c>
      <c r="B73" s="31">
        <f t="shared" si="50"/>
        <v>0.27402569966913221</v>
      </c>
      <c r="C73" s="31">
        <f t="shared" si="51"/>
        <v>0.36512903280853803</v>
      </c>
      <c r="D73" s="31">
        <f t="shared" si="52"/>
        <v>0.30333148938849663</v>
      </c>
      <c r="E73" s="32">
        <f t="shared" si="53"/>
        <v>0.94248622186616693</v>
      </c>
      <c r="F73" s="33">
        <f t="shared" si="54"/>
        <v>0.31416207395538898</v>
      </c>
    </row>
    <row r="74" spans="1:7" x14ac:dyDescent="0.3">
      <c r="A74" s="19"/>
      <c r="B74" s="32">
        <f>SUM(B71:B73)</f>
        <v>1</v>
      </c>
      <c r="C74" s="32">
        <f>SUM(C71:C73)</f>
        <v>1</v>
      </c>
      <c r="D74" s="32">
        <f>SUM(D71:D73)</f>
        <v>1</v>
      </c>
      <c r="E74" s="32">
        <f>SUM(E71:E73)</f>
        <v>3</v>
      </c>
      <c r="F74" s="32">
        <f>SUM(F71:F73)</f>
        <v>1</v>
      </c>
    </row>
    <row r="76" spans="1:7" x14ac:dyDescent="0.3">
      <c r="A76" t="s">
        <v>27</v>
      </c>
      <c r="B76" s="5" t="s">
        <v>28</v>
      </c>
    </row>
    <row r="77" spans="1:7" x14ac:dyDescent="0.3">
      <c r="B77" s="5" t="s">
        <v>29</v>
      </c>
    </row>
    <row r="79" spans="1:7" x14ac:dyDescent="0.3">
      <c r="B79" s="2"/>
      <c r="C79" s="2" t="s">
        <v>46</v>
      </c>
      <c r="D79" s="2" t="s">
        <v>47</v>
      </c>
      <c r="E79" s="2" t="s">
        <v>48</v>
      </c>
      <c r="F79" s="18" t="s">
        <v>53</v>
      </c>
      <c r="G79" s="3" t="s">
        <v>30</v>
      </c>
    </row>
    <row r="80" spans="1:7" x14ac:dyDescent="0.3">
      <c r="B80" s="2" t="s">
        <v>46</v>
      </c>
      <c r="C80" s="26">
        <f>B63</f>
        <v>1</v>
      </c>
      <c r="D80" s="26">
        <f t="shared" ref="D80:E80" si="55">C63</f>
        <v>1.5825692059066769</v>
      </c>
      <c r="E80" s="26">
        <f t="shared" si="55"/>
        <v>1.6234566411992042</v>
      </c>
      <c r="F80" s="33">
        <f>F71</f>
        <v>0.44211870418257943</v>
      </c>
      <c r="G80" s="32">
        <f>(C80*F80)+(D80*F81)+(E80*F82)</f>
        <v>1.3378497449647599</v>
      </c>
    </row>
    <row r="81" spans="2:7" x14ac:dyDescent="0.3">
      <c r="B81" s="2" t="s">
        <v>47</v>
      </c>
      <c r="C81" s="26">
        <f t="shared" ref="C81:E82" si="56">B64</f>
        <v>0.63188389883214335</v>
      </c>
      <c r="D81" s="26">
        <f t="shared" si="56"/>
        <v>1</v>
      </c>
      <c r="E81" s="26">
        <f t="shared" si="56"/>
        <v>0.67326669608423262</v>
      </c>
      <c r="F81" s="33">
        <f>F72</f>
        <v>0.24371922186203165</v>
      </c>
      <c r="G81" s="32">
        <f>(C81*F80)+(D81*F81)+(E81*F82)</f>
        <v>0.73460177397445015</v>
      </c>
    </row>
    <row r="82" spans="2:7" x14ac:dyDescent="0.3">
      <c r="B82" s="2" t="s">
        <v>48</v>
      </c>
      <c r="C82" s="26">
        <f t="shared" si="56"/>
        <v>0.61596963825367501</v>
      </c>
      <c r="D82" s="26">
        <f t="shared" si="56"/>
        <v>1.485295508921014</v>
      </c>
      <c r="E82" s="26">
        <f t="shared" si="56"/>
        <v>1</v>
      </c>
      <c r="F82" s="33">
        <f>F73</f>
        <v>0.31416207395538898</v>
      </c>
      <c r="G82" s="40">
        <f>(C82*F80)+(D82*F81)+(E82*F82)</f>
        <v>0.9484888379053158</v>
      </c>
    </row>
    <row r="83" spans="2:7" x14ac:dyDescent="0.3">
      <c r="B83" s="3"/>
      <c r="C83" s="30"/>
      <c r="D83" s="30"/>
      <c r="E83" s="30"/>
      <c r="F83" s="19"/>
      <c r="G83" s="32">
        <f>SUM(G80:G82)</f>
        <v>3.0209403568445259</v>
      </c>
    </row>
    <row r="85" spans="2:7" x14ac:dyDescent="0.3">
      <c r="B85" s="6" t="s">
        <v>54</v>
      </c>
    </row>
    <row r="86" spans="2:7" x14ac:dyDescent="0.3">
      <c r="B86" s="4" t="s">
        <v>34</v>
      </c>
      <c r="C86" t="s">
        <v>33</v>
      </c>
    </row>
    <row r="87" spans="2:7" x14ac:dyDescent="0.3">
      <c r="B87" s="4" t="s">
        <v>34</v>
      </c>
      <c r="C87" s="24">
        <f>G80/F80</f>
        <v>3.0259967115353601</v>
      </c>
      <c r="D87" s="24">
        <f>G81/F81</f>
        <v>3.0141314598087172</v>
      </c>
      <c r="E87" s="23">
        <f>G82/F82</f>
        <v>3.0191067494671597</v>
      </c>
    </row>
    <row r="89" spans="2:7" x14ac:dyDescent="0.3">
      <c r="B89" s="15" t="s">
        <v>36</v>
      </c>
    </row>
    <row r="90" spans="2:7" x14ac:dyDescent="0.3">
      <c r="B90" t="s">
        <v>35</v>
      </c>
      <c r="C90" s="24">
        <f>SUM(C87:E87)/3</f>
        <v>3.0197449736037458</v>
      </c>
    </row>
    <row r="92" spans="2:7" x14ac:dyDescent="0.3">
      <c r="B92" s="15" t="s">
        <v>39</v>
      </c>
    </row>
    <row r="93" spans="2:7" x14ac:dyDescent="0.3">
      <c r="B93" t="s">
        <v>37</v>
      </c>
      <c r="C93" s="9" t="s">
        <v>38</v>
      </c>
    </row>
    <row r="94" spans="2:7" x14ac:dyDescent="0.3">
      <c r="C94" s="24">
        <f>(C90-3)/(3-1)</f>
        <v>9.8724868018729151E-3</v>
      </c>
    </row>
    <row r="95" spans="2:7" x14ac:dyDescent="0.3">
      <c r="C95" s="24"/>
    </row>
    <row r="96" spans="2:7" x14ac:dyDescent="0.3">
      <c r="B96" s="15" t="s">
        <v>40</v>
      </c>
    </row>
    <row r="97" spans="2:4" x14ac:dyDescent="0.3">
      <c r="B97" t="s">
        <v>67</v>
      </c>
      <c r="C97" t="s">
        <v>76</v>
      </c>
      <c r="D97">
        <v>0.57999999999999996</v>
      </c>
    </row>
    <row r="98" spans="2:4" x14ac:dyDescent="0.3">
      <c r="B98" t="s">
        <v>43</v>
      </c>
      <c r="C98" t="s">
        <v>44</v>
      </c>
      <c r="D98" s="24">
        <f>C94/D97</f>
        <v>1.7021528968746407E-2</v>
      </c>
    </row>
    <row r="102" spans="2:4" x14ac:dyDescent="0.3">
      <c r="B10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D1F9-6A63-4771-B342-3E0B521A7CC7}">
  <dimension ref="A2:T89"/>
  <sheetViews>
    <sheetView topLeftCell="A74" workbookViewId="0">
      <selection activeCell="B68" sqref="B68:F70"/>
    </sheetView>
  </sheetViews>
  <sheetFormatPr defaultRowHeight="14.4" x14ac:dyDescent="0.3"/>
  <cols>
    <col min="1" max="1" width="2.6640625" customWidth="1"/>
    <col min="5" max="5" width="15" customWidth="1"/>
    <col min="6" max="6" width="13.88671875" customWidth="1"/>
  </cols>
  <sheetData>
    <row r="2" spans="1:20" x14ac:dyDescent="0.3">
      <c r="A2" t="s">
        <v>77</v>
      </c>
    </row>
    <row r="3" spans="1:20" x14ac:dyDescent="0.3">
      <c r="A3" s="9" t="s">
        <v>4</v>
      </c>
      <c r="B3" t="s">
        <v>3</v>
      </c>
      <c r="F3" t="s">
        <v>8</v>
      </c>
      <c r="J3" t="s">
        <v>12</v>
      </c>
      <c r="N3" t="s">
        <v>16</v>
      </c>
      <c r="R3" t="s">
        <v>72</v>
      </c>
    </row>
    <row r="4" spans="1:20" x14ac:dyDescent="0.3">
      <c r="B4" s="3"/>
      <c r="C4" s="3" t="s">
        <v>55</v>
      </c>
      <c r="D4" s="3" t="s">
        <v>56</v>
      </c>
      <c r="F4" s="3"/>
      <c r="G4" s="3" t="s">
        <v>55</v>
      </c>
      <c r="H4" s="3" t="s">
        <v>56</v>
      </c>
      <c r="J4" s="3"/>
      <c r="K4" s="3" t="s">
        <v>55</v>
      </c>
      <c r="L4" s="3" t="s">
        <v>56</v>
      </c>
      <c r="N4" s="3"/>
      <c r="O4" s="3" t="s">
        <v>55</v>
      </c>
      <c r="P4" s="3" t="s">
        <v>56</v>
      </c>
      <c r="R4" s="3"/>
      <c r="S4" s="3" t="s">
        <v>55</v>
      </c>
      <c r="T4" s="3" t="s">
        <v>56</v>
      </c>
    </row>
    <row r="5" spans="1:20" x14ac:dyDescent="0.3">
      <c r="B5" s="3" t="s">
        <v>55</v>
      </c>
      <c r="C5" s="7">
        <v>1</v>
      </c>
      <c r="D5" s="7">
        <v>1</v>
      </c>
      <c r="F5" s="3" t="s">
        <v>55</v>
      </c>
      <c r="G5" s="7">
        <v>1</v>
      </c>
      <c r="H5" s="7">
        <v>0.14285714285714285</v>
      </c>
      <c r="J5" s="3" t="s">
        <v>55</v>
      </c>
      <c r="K5" s="7">
        <v>1</v>
      </c>
      <c r="L5" s="7">
        <v>0.14285714285714285</v>
      </c>
      <c r="N5" s="3" t="s">
        <v>55</v>
      </c>
      <c r="O5" s="7">
        <v>1</v>
      </c>
      <c r="P5" s="7">
        <v>0.14285714285714285</v>
      </c>
      <c r="R5" s="3" t="s">
        <v>55</v>
      </c>
      <c r="S5" s="7">
        <v>1</v>
      </c>
      <c r="T5" s="7">
        <v>0.1111111111111111</v>
      </c>
    </row>
    <row r="6" spans="1:20" x14ac:dyDescent="0.3">
      <c r="B6" s="3" t="s">
        <v>56</v>
      </c>
      <c r="C6" s="7">
        <v>1</v>
      </c>
      <c r="D6" s="7">
        <v>1</v>
      </c>
      <c r="F6" s="3" t="s">
        <v>56</v>
      </c>
      <c r="G6" s="7">
        <v>7</v>
      </c>
      <c r="H6" s="7">
        <v>1</v>
      </c>
      <c r="J6" s="3" t="s">
        <v>56</v>
      </c>
      <c r="K6" s="7">
        <v>7</v>
      </c>
      <c r="L6" s="7">
        <v>1</v>
      </c>
      <c r="N6" s="3" t="s">
        <v>56</v>
      </c>
      <c r="O6" s="7">
        <v>7</v>
      </c>
      <c r="P6" s="7">
        <v>1</v>
      </c>
      <c r="R6" s="3" t="s">
        <v>56</v>
      </c>
      <c r="S6" s="7">
        <v>9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55</v>
      </c>
      <c r="D10" s="3" t="s">
        <v>56</v>
      </c>
      <c r="F10" s="3"/>
      <c r="G10" s="3" t="s">
        <v>55</v>
      </c>
      <c r="H10" s="3" t="s">
        <v>56</v>
      </c>
      <c r="J10" s="3"/>
      <c r="K10" s="3" t="s">
        <v>55</v>
      </c>
      <c r="L10" s="3" t="s">
        <v>56</v>
      </c>
      <c r="N10" s="3"/>
      <c r="O10" s="3" t="s">
        <v>55</v>
      </c>
      <c r="P10" s="3" t="s">
        <v>56</v>
      </c>
      <c r="R10" s="3"/>
      <c r="S10" s="3" t="s">
        <v>55</v>
      </c>
      <c r="T10" s="3" t="s">
        <v>56</v>
      </c>
    </row>
    <row r="11" spans="1:20" x14ac:dyDescent="0.3">
      <c r="B11" s="3" t="s">
        <v>55</v>
      </c>
      <c r="C11" s="29">
        <f>C5</f>
        <v>1</v>
      </c>
      <c r="D11" s="29">
        <f>D5</f>
        <v>1</v>
      </c>
      <c r="F11" s="3" t="s">
        <v>55</v>
      </c>
      <c r="G11" s="29">
        <f>G5</f>
        <v>1</v>
      </c>
      <c r="H11" s="29">
        <f>H5</f>
        <v>0.14285714285714285</v>
      </c>
      <c r="J11" s="3" t="s">
        <v>55</v>
      </c>
      <c r="K11" s="29">
        <f>K5</f>
        <v>1</v>
      </c>
      <c r="L11" s="29">
        <f>L5</f>
        <v>0.14285714285714285</v>
      </c>
      <c r="N11" s="3" t="s">
        <v>55</v>
      </c>
      <c r="O11" s="29">
        <f>O5</f>
        <v>1</v>
      </c>
      <c r="P11" s="29">
        <f>P5</f>
        <v>0.14285714285714285</v>
      </c>
      <c r="R11" s="3" t="s">
        <v>55</v>
      </c>
      <c r="S11" s="29">
        <f>S5</f>
        <v>1</v>
      </c>
      <c r="T11" s="29">
        <f>T5</f>
        <v>0.1111111111111111</v>
      </c>
    </row>
    <row r="12" spans="1:20" x14ac:dyDescent="0.3">
      <c r="B12" s="3" t="s">
        <v>56</v>
      </c>
      <c r="C12" s="29">
        <f>C6</f>
        <v>1</v>
      </c>
      <c r="D12" s="29">
        <f>D6</f>
        <v>1</v>
      </c>
      <c r="F12" s="3" t="s">
        <v>56</v>
      </c>
      <c r="G12" s="29">
        <f>G6</f>
        <v>7</v>
      </c>
      <c r="H12" s="29">
        <f>H6</f>
        <v>1</v>
      </c>
      <c r="J12" s="3" t="s">
        <v>56</v>
      </c>
      <c r="K12" s="29">
        <f>K6</f>
        <v>7</v>
      </c>
      <c r="L12" s="29">
        <f>L6</f>
        <v>1</v>
      </c>
      <c r="N12" s="3" t="s">
        <v>56</v>
      </c>
      <c r="O12" s="29">
        <f>O6</f>
        <v>7</v>
      </c>
      <c r="P12" s="29">
        <f>P6</f>
        <v>1</v>
      </c>
      <c r="R12" s="3" t="s">
        <v>56</v>
      </c>
      <c r="S12" s="29">
        <f>S6</f>
        <v>9</v>
      </c>
      <c r="T12" s="29">
        <f>T6</f>
        <v>1</v>
      </c>
    </row>
    <row r="15" spans="1:20" x14ac:dyDescent="0.3">
      <c r="B15" t="s">
        <v>5</v>
      </c>
      <c r="F15" t="s">
        <v>9</v>
      </c>
      <c r="J15" t="s">
        <v>13</v>
      </c>
      <c r="N15" t="s">
        <v>17</v>
      </c>
    </row>
    <row r="16" spans="1:20" x14ac:dyDescent="0.3">
      <c r="B16" s="3"/>
      <c r="C16" s="3" t="s">
        <v>55</v>
      </c>
      <c r="D16" s="3" t="s">
        <v>56</v>
      </c>
      <c r="F16" s="3"/>
      <c r="G16" s="3" t="s">
        <v>55</v>
      </c>
      <c r="H16" s="3" t="s">
        <v>56</v>
      </c>
      <c r="J16" s="3"/>
      <c r="K16" s="3" t="s">
        <v>55</v>
      </c>
      <c r="L16" s="3" t="s">
        <v>56</v>
      </c>
      <c r="N16" s="3"/>
      <c r="O16" s="3" t="s">
        <v>55</v>
      </c>
      <c r="P16" s="3" t="s">
        <v>56</v>
      </c>
    </row>
    <row r="17" spans="2:16" x14ac:dyDescent="0.3">
      <c r="B17" s="3" t="s">
        <v>55</v>
      </c>
      <c r="C17" s="7">
        <v>1</v>
      </c>
      <c r="D17" s="7">
        <v>1</v>
      </c>
      <c r="F17" s="3" t="s">
        <v>55</v>
      </c>
      <c r="G17" s="7">
        <v>1</v>
      </c>
      <c r="H17" s="7">
        <v>1</v>
      </c>
      <c r="J17" s="3" t="s">
        <v>55</v>
      </c>
      <c r="K17" s="7">
        <v>1</v>
      </c>
      <c r="L17" s="7">
        <v>0.1111111111111111</v>
      </c>
      <c r="N17" s="3" t="s">
        <v>55</v>
      </c>
      <c r="O17" s="7">
        <v>1</v>
      </c>
      <c r="P17" s="7">
        <v>0.2</v>
      </c>
    </row>
    <row r="18" spans="2:16" x14ac:dyDescent="0.3">
      <c r="B18" s="3" t="s">
        <v>56</v>
      </c>
      <c r="C18" s="7">
        <v>1</v>
      </c>
      <c r="D18" s="7">
        <v>1</v>
      </c>
      <c r="F18" s="3" t="s">
        <v>56</v>
      </c>
      <c r="G18" s="7">
        <v>1</v>
      </c>
      <c r="H18" s="7">
        <v>1</v>
      </c>
      <c r="J18" s="3" t="s">
        <v>56</v>
      </c>
      <c r="K18" s="7">
        <v>9</v>
      </c>
      <c r="L18" s="7">
        <v>1</v>
      </c>
      <c r="N18" s="3" t="s">
        <v>56</v>
      </c>
      <c r="O18" s="7">
        <v>5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55</v>
      </c>
      <c r="D22" s="3" t="s">
        <v>56</v>
      </c>
      <c r="F22" s="3"/>
      <c r="G22" s="3" t="s">
        <v>55</v>
      </c>
      <c r="H22" s="3" t="s">
        <v>56</v>
      </c>
      <c r="J22" s="3"/>
      <c r="K22" s="3" t="s">
        <v>55</v>
      </c>
      <c r="L22" s="3" t="s">
        <v>56</v>
      </c>
      <c r="N22" s="3"/>
      <c r="O22" s="3" t="s">
        <v>55</v>
      </c>
      <c r="P22" s="3" t="s">
        <v>56</v>
      </c>
    </row>
    <row r="23" spans="2:16" x14ac:dyDescent="0.3">
      <c r="B23" s="3" t="s">
        <v>55</v>
      </c>
      <c r="C23" s="29">
        <f>C17</f>
        <v>1</v>
      </c>
      <c r="D23" s="29">
        <f>D17</f>
        <v>1</v>
      </c>
      <c r="F23" s="3" t="s">
        <v>55</v>
      </c>
      <c r="G23" s="29">
        <f>G17</f>
        <v>1</v>
      </c>
      <c r="H23" s="29">
        <f>H17</f>
        <v>1</v>
      </c>
      <c r="J23" s="3" t="s">
        <v>55</v>
      </c>
      <c r="K23" s="29">
        <f>K17</f>
        <v>1</v>
      </c>
      <c r="L23" s="29">
        <f>L17</f>
        <v>0.1111111111111111</v>
      </c>
      <c r="N23" s="3" t="s">
        <v>55</v>
      </c>
      <c r="O23" s="29">
        <f>O17</f>
        <v>1</v>
      </c>
      <c r="P23" s="29">
        <f>P17</f>
        <v>0.2</v>
      </c>
    </row>
    <row r="24" spans="2:16" x14ac:dyDescent="0.3">
      <c r="B24" s="3" t="s">
        <v>56</v>
      </c>
      <c r="C24" s="29">
        <f>C18</f>
        <v>1</v>
      </c>
      <c r="D24" s="29">
        <f>D18</f>
        <v>1</v>
      </c>
      <c r="F24" s="3" t="s">
        <v>56</v>
      </c>
      <c r="G24" s="29">
        <f>G18</f>
        <v>1</v>
      </c>
      <c r="H24" s="29">
        <f>H18</f>
        <v>1</v>
      </c>
      <c r="J24" s="3" t="s">
        <v>56</v>
      </c>
      <c r="K24" s="29">
        <f>K18</f>
        <v>9</v>
      </c>
      <c r="L24" s="29">
        <f>L18</f>
        <v>1</v>
      </c>
      <c r="N24" s="3" t="s">
        <v>56</v>
      </c>
      <c r="O24" s="29">
        <f>O18</f>
        <v>5</v>
      </c>
      <c r="P24" s="29">
        <f>P18</f>
        <v>1</v>
      </c>
    </row>
    <row r="27" spans="2:16" x14ac:dyDescent="0.3">
      <c r="B27" t="s">
        <v>6</v>
      </c>
      <c r="F27" t="s">
        <v>10</v>
      </c>
      <c r="J27" t="s">
        <v>14</v>
      </c>
      <c r="N27" t="s">
        <v>19</v>
      </c>
    </row>
    <row r="28" spans="2:16" x14ac:dyDescent="0.3">
      <c r="B28" s="3"/>
      <c r="C28" s="3" t="s">
        <v>55</v>
      </c>
      <c r="D28" s="3" t="s">
        <v>56</v>
      </c>
      <c r="F28" s="3"/>
      <c r="G28" s="3" t="s">
        <v>55</v>
      </c>
      <c r="H28" s="3" t="s">
        <v>56</v>
      </c>
      <c r="J28" s="3"/>
      <c r="K28" s="3" t="s">
        <v>55</v>
      </c>
      <c r="L28" s="3" t="s">
        <v>56</v>
      </c>
      <c r="N28" s="3"/>
      <c r="O28" s="3" t="s">
        <v>55</v>
      </c>
      <c r="P28" s="3" t="s">
        <v>56</v>
      </c>
    </row>
    <row r="29" spans="2:16" x14ac:dyDescent="0.3">
      <c r="B29" s="3" t="s">
        <v>55</v>
      </c>
      <c r="C29" s="7">
        <v>1</v>
      </c>
      <c r="D29" s="7">
        <v>3</v>
      </c>
      <c r="F29" s="3" t="s">
        <v>55</v>
      </c>
      <c r="G29" s="7">
        <v>1</v>
      </c>
      <c r="H29" s="7">
        <v>1</v>
      </c>
      <c r="J29" s="3" t="s">
        <v>55</v>
      </c>
      <c r="K29" s="7">
        <v>1</v>
      </c>
      <c r="L29" s="7">
        <v>1</v>
      </c>
      <c r="N29" s="3" t="s">
        <v>55</v>
      </c>
      <c r="O29" s="7">
        <v>1</v>
      </c>
      <c r="P29" s="7">
        <v>1</v>
      </c>
    </row>
    <row r="30" spans="2:16" x14ac:dyDescent="0.3">
      <c r="B30" s="3" t="s">
        <v>56</v>
      </c>
      <c r="C30" s="7">
        <f>1/3</f>
        <v>0.33333333333333331</v>
      </c>
      <c r="D30" s="7">
        <v>1</v>
      </c>
      <c r="F30" s="3" t="s">
        <v>56</v>
      </c>
      <c r="G30" s="7">
        <v>1</v>
      </c>
      <c r="H30" s="7">
        <v>1</v>
      </c>
      <c r="J30" s="3" t="s">
        <v>56</v>
      </c>
      <c r="K30" s="7">
        <v>1</v>
      </c>
      <c r="L30" s="7">
        <v>1</v>
      </c>
      <c r="N30" s="3" t="s">
        <v>56</v>
      </c>
      <c r="O30" s="7"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55</v>
      </c>
      <c r="D34" s="3" t="s">
        <v>56</v>
      </c>
      <c r="F34" s="3"/>
      <c r="G34" s="3" t="s">
        <v>55</v>
      </c>
      <c r="H34" s="3" t="s">
        <v>56</v>
      </c>
      <c r="J34" s="3"/>
      <c r="K34" s="3" t="s">
        <v>55</v>
      </c>
      <c r="L34" s="3" t="s">
        <v>56</v>
      </c>
      <c r="N34" s="3"/>
      <c r="O34" s="3" t="s">
        <v>55</v>
      </c>
      <c r="P34" s="3" t="s">
        <v>56</v>
      </c>
    </row>
    <row r="35" spans="2:16" x14ac:dyDescent="0.3">
      <c r="B35" s="3" t="s">
        <v>55</v>
      </c>
      <c r="C35" s="29">
        <f>C29</f>
        <v>1</v>
      </c>
      <c r="D35" s="29">
        <f>D29</f>
        <v>3</v>
      </c>
      <c r="F35" s="3" t="s">
        <v>55</v>
      </c>
      <c r="G35" s="29">
        <f>G29</f>
        <v>1</v>
      </c>
      <c r="H35" s="29">
        <f>H29</f>
        <v>1</v>
      </c>
      <c r="J35" s="3" t="s">
        <v>55</v>
      </c>
      <c r="K35" s="29">
        <f>K29</f>
        <v>1</v>
      </c>
      <c r="L35" s="29">
        <f>L29</f>
        <v>1</v>
      </c>
      <c r="N35" s="3" t="s">
        <v>55</v>
      </c>
      <c r="O35" s="29">
        <f>O29</f>
        <v>1</v>
      </c>
      <c r="P35" s="29">
        <f>P29</f>
        <v>1</v>
      </c>
    </row>
    <row r="36" spans="2:16" x14ac:dyDescent="0.3">
      <c r="B36" s="3" t="s">
        <v>56</v>
      </c>
      <c r="C36" s="29">
        <f>C30</f>
        <v>0.33333333333333331</v>
      </c>
      <c r="D36" s="29">
        <f>D30</f>
        <v>1</v>
      </c>
      <c r="F36" s="3" t="s">
        <v>56</v>
      </c>
      <c r="G36" s="29">
        <f>G30</f>
        <v>1</v>
      </c>
      <c r="H36" s="29">
        <f>H30</f>
        <v>1</v>
      </c>
      <c r="J36" s="3" t="s">
        <v>56</v>
      </c>
      <c r="K36" s="29">
        <f>K30</f>
        <v>1</v>
      </c>
      <c r="L36" s="29">
        <f>L30</f>
        <v>1</v>
      </c>
      <c r="N36" s="3" t="s">
        <v>56</v>
      </c>
      <c r="O36" s="29">
        <f>O30</f>
        <v>1</v>
      </c>
      <c r="P36" s="29">
        <f>P30</f>
        <v>1</v>
      </c>
    </row>
    <row r="38" spans="2:16" x14ac:dyDescent="0.3">
      <c r="B38" t="s">
        <v>7</v>
      </c>
      <c r="F38" t="s">
        <v>11</v>
      </c>
      <c r="J38" t="s">
        <v>15</v>
      </c>
      <c r="N38" t="s">
        <v>18</v>
      </c>
    </row>
    <row r="39" spans="2:16" x14ac:dyDescent="0.3">
      <c r="B39" s="3"/>
      <c r="C39" s="3" t="s">
        <v>55</v>
      </c>
      <c r="D39" s="3" t="s">
        <v>56</v>
      </c>
      <c r="F39" s="3"/>
      <c r="G39" s="3" t="s">
        <v>55</v>
      </c>
      <c r="H39" s="3" t="s">
        <v>56</v>
      </c>
      <c r="J39" s="3"/>
      <c r="K39" s="3" t="s">
        <v>55</v>
      </c>
      <c r="L39" s="3" t="s">
        <v>56</v>
      </c>
      <c r="N39" s="3"/>
      <c r="O39" s="3" t="s">
        <v>55</v>
      </c>
      <c r="P39" s="3" t="s">
        <v>56</v>
      </c>
    </row>
    <row r="40" spans="2:16" x14ac:dyDescent="0.3">
      <c r="B40" s="3" t="s">
        <v>55</v>
      </c>
      <c r="C40" s="7">
        <v>1</v>
      </c>
      <c r="D40" s="7">
        <v>0.14285714285714285</v>
      </c>
      <c r="F40" s="3" t="s">
        <v>55</v>
      </c>
      <c r="G40" s="7">
        <v>1</v>
      </c>
      <c r="H40" s="7">
        <v>0.2</v>
      </c>
      <c r="J40" s="3" t="s">
        <v>55</v>
      </c>
      <c r="K40" s="7">
        <v>1</v>
      </c>
      <c r="L40" s="7">
        <v>0.33333333333333331</v>
      </c>
      <c r="N40" s="3" t="s">
        <v>55</v>
      </c>
      <c r="O40" s="7">
        <v>1</v>
      </c>
      <c r="P40" s="7">
        <v>1</v>
      </c>
    </row>
    <row r="41" spans="2:16" x14ac:dyDescent="0.3">
      <c r="B41" s="3" t="s">
        <v>56</v>
      </c>
      <c r="C41" s="7">
        <v>7</v>
      </c>
      <c r="D41" s="7">
        <v>1</v>
      </c>
      <c r="F41" s="3" t="s">
        <v>56</v>
      </c>
      <c r="G41" s="7">
        <v>5</v>
      </c>
      <c r="H41" s="7">
        <v>1</v>
      </c>
      <c r="J41" s="3" t="s">
        <v>56</v>
      </c>
      <c r="K41" s="7">
        <v>3</v>
      </c>
      <c r="L41" s="7">
        <v>1</v>
      </c>
      <c r="N41" s="3" t="s">
        <v>56</v>
      </c>
      <c r="O41" s="7">
        <v>1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55</v>
      </c>
      <c r="D45" s="3" t="s">
        <v>56</v>
      </c>
      <c r="F45" s="3"/>
      <c r="G45" s="3" t="s">
        <v>55</v>
      </c>
      <c r="H45" s="3" t="s">
        <v>56</v>
      </c>
      <c r="J45" s="3"/>
      <c r="K45" s="3" t="s">
        <v>55</v>
      </c>
      <c r="L45" s="3" t="s">
        <v>56</v>
      </c>
      <c r="N45" s="3"/>
      <c r="O45" s="3" t="s">
        <v>55</v>
      </c>
      <c r="P45" s="3" t="s">
        <v>56</v>
      </c>
    </row>
    <row r="46" spans="2:16" x14ac:dyDescent="0.3">
      <c r="B46" s="3" t="s">
        <v>55</v>
      </c>
      <c r="C46" s="29">
        <f>C40</f>
        <v>1</v>
      </c>
      <c r="D46" s="29">
        <f>D40</f>
        <v>0.14285714285714285</v>
      </c>
      <c r="F46" s="3" t="s">
        <v>55</v>
      </c>
      <c r="G46" s="29">
        <f>G40</f>
        <v>1</v>
      </c>
      <c r="H46" s="29">
        <f>H40</f>
        <v>0.2</v>
      </c>
      <c r="J46" s="3" t="s">
        <v>55</v>
      </c>
      <c r="K46" s="29">
        <f>K40</f>
        <v>1</v>
      </c>
      <c r="L46" s="29">
        <f>L40</f>
        <v>0.33333333333333331</v>
      </c>
      <c r="N46" s="3" t="s">
        <v>55</v>
      </c>
      <c r="O46" s="29">
        <f>O40</f>
        <v>1</v>
      </c>
      <c r="P46" s="29">
        <f>P40</f>
        <v>1</v>
      </c>
    </row>
    <row r="47" spans="2:16" x14ac:dyDescent="0.3">
      <c r="B47" s="3" t="s">
        <v>56</v>
      </c>
      <c r="C47" s="29">
        <f>C41</f>
        <v>7</v>
      </c>
      <c r="D47" s="29">
        <f>D41</f>
        <v>1</v>
      </c>
      <c r="F47" s="3" t="s">
        <v>56</v>
      </c>
      <c r="G47" s="29">
        <f>G41</f>
        <v>5</v>
      </c>
      <c r="H47" s="29">
        <f>H41</f>
        <v>1</v>
      </c>
      <c r="J47" s="3" t="s">
        <v>56</v>
      </c>
      <c r="K47" s="29">
        <f>K41</f>
        <v>3</v>
      </c>
      <c r="L47" s="29">
        <f>L41</f>
        <v>1</v>
      </c>
      <c r="N47" s="3" t="s">
        <v>56</v>
      </c>
      <c r="O47" s="29">
        <f>O41</f>
        <v>1</v>
      </c>
      <c r="P47" s="29">
        <f>P41</f>
        <v>1</v>
      </c>
    </row>
    <row r="49" spans="2:7" x14ac:dyDescent="0.3">
      <c r="B49" t="s">
        <v>73</v>
      </c>
    </row>
    <row r="50" spans="2:7" x14ac:dyDescent="0.3">
      <c r="B50" s="4" t="s">
        <v>21</v>
      </c>
      <c r="C50" s="10">
        <f>(D11*D23*D35*D46*H11*H23*H35*H46*L11*L23*L35*L46*P11*P23*P35*P46*T11)^(1/17)</f>
        <v>0.40425724548908615</v>
      </c>
    </row>
    <row r="51" spans="2:7" x14ac:dyDescent="0.3">
      <c r="B51" s="4" t="s">
        <v>22</v>
      </c>
      <c r="C51" s="12">
        <f>(C12*C24*C36*C47*G12*G24*G36*G47*K12*K24*K36*K47*O12*O24*O36*O47*S12)^(1/17)</f>
        <v>2.4736724230883262</v>
      </c>
    </row>
    <row r="53" spans="2:7" x14ac:dyDescent="0.3">
      <c r="B53" t="s">
        <v>23</v>
      </c>
    </row>
    <row r="54" spans="2:7" x14ac:dyDescent="0.3">
      <c r="B54" s="3"/>
      <c r="C54" s="3" t="s">
        <v>55</v>
      </c>
      <c r="D54" s="3" t="s">
        <v>56</v>
      </c>
    </row>
    <row r="55" spans="2:7" x14ac:dyDescent="0.3">
      <c r="B55" s="3" t="s">
        <v>55</v>
      </c>
      <c r="C55" s="8">
        <v>1</v>
      </c>
      <c r="D55" s="13">
        <f>C50</f>
        <v>0.40425724548908615</v>
      </c>
    </row>
    <row r="56" spans="2:7" x14ac:dyDescent="0.3">
      <c r="B56" s="3" t="s">
        <v>56</v>
      </c>
      <c r="C56" s="8">
        <f>C51</f>
        <v>2.4736724230883262</v>
      </c>
      <c r="D56" s="8">
        <v>1</v>
      </c>
    </row>
    <row r="57" spans="2:7" x14ac:dyDescent="0.3">
      <c r="B57" s="3" t="s">
        <v>24</v>
      </c>
      <c r="C57" s="14">
        <f>SUM(C55:C56)</f>
        <v>3.4736724230883262</v>
      </c>
      <c r="D57" s="13">
        <f>SUM(D55:D56)</f>
        <v>1.4042572454890863</v>
      </c>
    </row>
    <row r="59" spans="2:7" x14ac:dyDescent="0.3">
      <c r="B59" s="5" t="s">
        <v>25</v>
      </c>
    </row>
    <row r="60" spans="2:7" x14ac:dyDescent="0.3">
      <c r="B60" s="3"/>
      <c r="C60" s="3" t="s">
        <v>55</v>
      </c>
      <c r="D60" s="3" t="s">
        <v>56</v>
      </c>
      <c r="E60" s="17" t="s">
        <v>24</v>
      </c>
      <c r="F60" s="18" t="s">
        <v>26</v>
      </c>
      <c r="G60" s="22"/>
    </row>
    <row r="61" spans="2:7" x14ac:dyDescent="0.3">
      <c r="B61" s="3" t="s">
        <v>55</v>
      </c>
      <c r="C61" s="8">
        <f>C55/C57</f>
        <v>0.28787976475655508</v>
      </c>
      <c r="D61" s="13">
        <f>D55/D57</f>
        <v>0.28787976475655508</v>
      </c>
      <c r="E61" s="20">
        <f>C61+D61</f>
        <v>0.57575952951311016</v>
      </c>
      <c r="F61" s="27">
        <f>E61/E63</f>
        <v>0.28787976475655513</v>
      </c>
      <c r="G61" s="22"/>
    </row>
    <row r="62" spans="2:7" x14ac:dyDescent="0.3">
      <c r="B62" s="3" t="s">
        <v>56</v>
      </c>
      <c r="C62" s="8">
        <f>C56/C57</f>
        <v>0.71212023524344492</v>
      </c>
      <c r="D62" s="8">
        <f>D56/D57</f>
        <v>0.71212023524344481</v>
      </c>
      <c r="E62" s="20">
        <f>C62+D62</f>
        <v>1.4242404704868896</v>
      </c>
      <c r="F62" s="27">
        <f>E62/E63</f>
        <v>0.71212023524344492</v>
      </c>
      <c r="G62" s="22"/>
    </row>
    <row r="63" spans="2:7" x14ac:dyDescent="0.3">
      <c r="B63" s="3" t="s">
        <v>24</v>
      </c>
      <c r="C63" s="14">
        <f>SUM(C61:C62)</f>
        <v>1</v>
      </c>
      <c r="D63" s="13">
        <f>SUM(D61:D62)</f>
        <v>0.99999999999999989</v>
      </c>
      <c r="E63" s="21">
        <f>SUM(E61:E62)</f>
        <v>1.9999999999999998</v>
      </c>
      <c r="F63" s="20">
        <f>SUM(F61:F62)</f>
        <v>1</v>
      </c>
      <c r="G63" s="22"/>
    </row>
    <row r="65" spans="1:6" x14ac:dyDescent="0.3">
      <c r="A65" t="s">
        <v>27</v>
      </c>
      <c r="B65" s="5" t="s">
        <v>28</v>
      </c>
    </row>
    <row r="66" spans="1:6" x14ac:dyDescent="0.3">
      <c r="B66" s="5" t="s">
        <v>29</v>
      </c>
    </row>
    <row r="68" spans="1:6" x14ac:dyDescent="0.3">
      <c r="B68" s="3"/>
      <c r="C68" s="3" t="s">
        <v>55</v>
      </c>
      <c r="D68" s="3" t="s">
        <v>56</v>
      </c>
      <c r="E68" s="18" t="s">
        <v>26</v>
      </c>
      <c r="F68" s="3" t="s">
        <v>30</v>
      </c>
    </row>
    <row r="69" spans="1:6" x14ac:dyDescent="0.3">
      <c r="B69" s="3" t="s">
        <v>55</v>
      </c>
      <c r="C69" s="8">
        <v>1</v>
      </c>
      <c r="D69" s="13">
        <f>D55</f>
        <v>0.40425724548908615</v>
      </c>
      <c r="E69" s="21">
        <f>F61</f>
        <v>0.28787976475655513</v>
      </c>
      <c r="F69" s="32">
        <f>(C69*E69)+(D69*E70)</f>
        <v>0.57575952951311016</v>
      </c>
    </row>
    <row r="70" spans="1:6" x14ac:dyDescent="0.3">
      <c r="B70" s="3" t="s">
        <v>56</v>
      </c>
      <c r="C70" s="8">
        <f>C56</f>
        <v>2.4736724230883262</v>
      </c>
      <c r="D70" s="8">
        <v>1</v>
      </c>
      <c r="E70" s="21">
        <f>F62</f>
        <v>0.71212023524344492</v>
      </c>
      <c r="F70" s="32">
        <f>(C70*E69)+(D70*E70)</f>
        <v>1.4242404704868901</v>
      </c>
    </row>
    <row r="71" spans="1:6" x14ac:dyDescent="0.3">
      <c r="F71" s="24"/>
    </row>
    <row r="72" spans="1:6" x14ac:dyDescent="0.3">
      <c r="B72" s="15" t="s">
        <v>31</v>
      </c>
    </row>
    <row r="73" spans="1:6" x14ac:dyDescent="0.3">
      <c r="B73" s="4" t="s">
        <v>34</v>
      </c>
      <c r="C73" t="s">
        <v>33</v>
      </c>
    </row>
    <row r="74" spans="1:6" x14ac:dyDescent="0.3">
      <c r="B74" s="4" t="s">
        <v>34</v>
      </c>
      <c r="C74" s="11">
        <f>F69/E69</f>
        <v>1.9999999999999996</v>
      </c>
      <c r="D74" s="11">
        <f>F70/E70</f>
        <v>2.0000000000000004</v>
      </c>
    </row>
    <row r="77" spans="1:6" x14ac:dyDescent="0.3">
      <c r="B77" s="15" t="s">
        <v>36</v>
      </c>
    </row>
    <row r="78" spans="1:6" x14ac:dyDescent="0.3">
      <c r="B78" t="s">
        <v>35</v>
      </c>
      <c r="C78" s="24">
        <f>(C74+D74)/2</f>
        <v>2</v>
      </c>
    </row>
    <row r="81" spans="2:4" x14ac:dyDescent="0.3">
      <c r="B81" s="15" t="s">
        <v>39</v>
      </c>
    </row>
    <row r="82" spans="2:4" x14ac:dyDescent="0.3">
      <c r="B82" t="s">
        <v>37</v>
      </c>
      <c r="C82" s="9" t="s">
        <v>38</v>
      </c>
    </row>
    <row r="83" spans="2:4" x14ac:dyDescent="0.3">
      <c r="C83">
        <f>0</f>
        <v>0</v>
      </c>
    </row>
    <row r="84" spans="2:4" x14ac:dyDescent="0.3">
      <c r="C84" s="24"/>
    </row>
    <row r="85" spans="2:4" x14ac:dyDescent="0.3">
      <c r="B85" s="15" t="s">
        <v>40</v>
      </c>
    </row>
    <row r="86" spans="2:4" x14ac:dyDescent="0.3">
      <c r="B86" t="s">
        <v>41</v>
      </c>
      <c r="C86" t="s">
        <v>42</v>
      </c>
    </row>
    <row r="87" spans="2:4" x14ac:dyDescent="0.3">
      <c r="B87" t="s">
        <v>43</v>
      </c>
      <c r="C87" t="s">
        <v>44</v>
      </c>
      <c r="D87">
        <f>0</f>
        <v>0</v>
      </c>
    </row>
    <row r="89" spans="2:4" x14ac:dyDescent="0.3">
      <c r="B89" t="s">
        <v>45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911F-DF9F-4773-B1F9-1BB81BA0FEAA}">
  <dimension ref="A1:AD116"/>
  <sheetViews>
    <sheetView topLeftCell="A95" workbookViewId="0">
      <selection activeCell="C114" sqref="C114"/>
    </sheetView>
  </sheetViews>
  <sheetFormatPr defaultRowHeight="14.4" x14ac:dyDescent="0.3"/>
  <cols>
    <col min="1" max="1" width="6.109375" customWidth="1"/>
    <col min="7" max="7" width="14.33203125" customWidth="1"/>
    <col min="8" max="8" width="16.21875" customWidth="1"/>
  </cols>
  <sheetData>
    <row r="1" spans="1:30" x14ac:dyDescent="0.3">
      <c r="A1" t="s">
        <v>57</v>
      </c>
    </row>
    <row r="2" spans="1:30" x14ac:dyDescent="0.3">
      <c r="A2" s="9" t="s">
        <v>4</v>
      </c>
      <c r="B2" t="s">
        <v>3</v>
      </c>
      <c r="H2" t="s">
        <v>8</v>
      </c>
      <c r="N2" t="s">
        <v>12</v>
      </c>
      <c r="T2" t="s">
        <v>16</v>
      </c>
      <c r="Z2" t="s">
        <v>72</v>
      </c>
    </row>
    <row r="3" spans="1:30" x14ac:dyDescent="0.3">
      <c r="B3" s="19"/>
      <c r="C3" s="19" t="s">
        <v>32</v>
      </c>
      <c r="D3" s="19" t="s">
        <v>58</v>
      </c>
      <c r="E3" s="19" t="s">
        <v>59</v>
      </c>
      <c r="F3" s="19" t="s">
        <v>60</v>
      </c>
      <c r="H3" s="19"/>
      <c r="I3" s="19" t="s">
        <v>32</v>
      </c>
      <c r="J3" s="19" t="s">
        <v>58</v>
      </c>
      <c r="K3" s="19" t="s">
        <v>59</v>
      </c>
      <c r="L3" s="19" t="s">
        <v>60</v>
      </c>
      <c r="N3" s="19"/>
      <c r="O3" s="19" t="s">
        <v>32</v>
      </c>
      <c r="P3" s="19" t="s">
        <v>58</v>
      </c>
      <c r="Q3" s="19" t="s">
        <v>59</v>
      </c>
      <c r="R3" s="19" t="s">
        <v>60</v>
      </c>
      <c r="T3" s="19"/>
      <c r="U3" s="19" t="s">
        <v>32</v>
      </c>
      <c r="V3" s="19" t="s">
        <v>58</v>
      </c>
      <c r="W3" s="19" t="s">
        <v>59</v>
      </c>
      <c r="X3" s="19" t="s">
        <v>60</v>
      </c>
      <c r="Z3" s="19"/>
      <c r="AA3" s="19" t="s">
        <v>32</v>
      </c>
      <c r="AB3" s="19" t="s">
        <v>58</v>
      </c>
      <c r="AC3" s="19" t="s">
        <v>59</v>
      </c>
      <c r="AD3" s="19" t="s">
        <v>60</v>
      </c>
    </row>
    <row r="4" spans="1:30" x14ac:dyDescent="0.3">
      <c r="B4" s="19" t="s">
        <v>32</v>
      </c>
      <c r="C4" s="34">
        <v>1</v>
      </c>
      <c r="D4" s="34">
        <v>1</v>
      </c>
      <c r="E4" s="34">
        <v>0.5</v>
      </c>
      <c r="F4" s="34">
        <v>0.2</v>
      </c>
      <c r="H4" s="19" t="s">
        <v>32</v>
      </c>
      <c r="I4" s="34">
        <v>1</v>
      </c>
      <c r="J4" s="34">
        <v>0.33333333333333331</v>
      </c>
      <c r="K4" s="34">
        <v>0.2</v>
      </c>
      <c r="L4" s="34">
        <v>5</v>
      </c>
      <c r="N4" s="19" t="s">
        <v>32</v>
      </c>
      <c r="O4" s="34">
        <v>1</v>
      </c>
      <c r="P4" s="34">
        <v>1</v>
      </c>
      <c r="Q4" s="34">
        <v>7</v>
      </c>
      <c r="R4" s="34">
        <v>3</v>
      </c>
      <c r="T4" s="19" t="s">
        <v>32</v>
      </c>
      <c r="U4" s="34">
        <v>1</v>
      </c>
      <c r="V4" s="34">
        <v>1</v>
      </c>
      <c r="W4" s="34">
        <v>1</v>
      </c>
      <c r="X4" s="34">
        <v>1</v>
      </c>
      <c r="Z4" s="19" t="s">
        <v>32</v>
      </c>
      <c r="AA4" s="34">
        <v>1</v>
      </c>
      <c r="AB4" s="34">
        <v>4</v>
      </c>
      <c r="AC4" s="34">
        <v>1</v>
      </c>
      <c r="AD4" s="34">
        <v>1</v>
      </c>
    </row>
    <row r="5" spans="1:30" x14ac:dyDescent="0.3">
      <c r="B5" s="19" t="s">
        <v>58</v>
      </c>
      <c r="C5" s="34">
        <v>1</v>
      </c>
      <c r="D5" s="34">
        <v>1</v>
      </c>
      <c r="E5" s="34">
        <v>1</v>
      </c>
      <c r="F5" s="34">
        <v>3</v>
      </c>
      <c r="H5" s="19" t="s">
        <v>58</v>
      </c>
      <c r="I5" s="34">
        <v>3</v>
      </c>
      <c r="J5" s="34">
        <v>1</v>
      </c>
      <c r="K5" s="34">
        <v>7</v>
      </c>
      <c r="L5" s="34">
        <v>7</v>
      </c>
      <c r="N5" s="19" t="s">
        <v>58</v>
      </c>
      <c r="O5" s="34">
        <v>1</v>
      </c>
      <c r="P5" s="34">
        <v>1</v>
      </c>
      <c r="Q5" s="34">
        <v>7</v>
      </c>
      <c r="R5" s="34">
        <v>3</v>
      </c>
      <c r="T5" s="19" t="s">
        <v>58</v>
      </c>
      <c r="U5" s="34">
        <v>1</v>
      </c>
      <c r="V5" s="34">
        <v>1</v>
      </c>
      <c r="W5" s="34">
        <v>1</v>
      </c>
      <c r="X5" s="34">
        <v>1</v>
      </c>
      <c r="Z5" s="19" t="s">
        <v>58</v>
      </c>
      <c r="AA5" s="34">
        <v>0.25</v>
      </c>
      <c r="AB5" s="34">
        <v>1</v>
      </c>
      <c r="AC5" s="34">
        <v>4</v>
      </c>
      <c r="AD5" s="34">
        <v>4</v>
      </c>
    </row>
    <row r="6" spans="1:30" x14ac:dyDescent="0.3">
      <c r="B6" s="19" t="s">
        <v>59</v>
      </c>
      <c r="C6" s="34">
        <v>2</v>
      </c>
      <c r="D6" s="34">
        <v>1</v>
      </c>
      <c r="E6" s="34">
        <v>1</v>
      </c>
      <c r="F6" s="34">
        <v>0.5</v>
      </c>
      <c r="H6" s="19" t="s">
        <v>59</v>
      </c>
      <c r="I6" s="34">
        <v>5</v>
      </c>
      <c r="J6" s="34">
        <v>0.14285714285714285</v>
      </c>
      <c r="K6" s="34">
        <v>1</v>
      </c>
      <c r="L6" s="34">
        <v>0.2</v>
      </c>
      <c r="N6" s="19" t="s">
        <v>59</v>
      </c>
      <c r="O6" s="34">
        <v>0.14285714285714285</v>
      </c>
      <c r="P6" s="34">
        <v>0.14285714285714285</v>
      </c>
      <c r="Q6" s="34">
        <v>1</v>
      </c>
      <c r="R6" s="34">
        <v>0.33333333333333331</v>
      </c>
      <c r="T6" s="19" t="s">
        <v>59</v>
      </c>
      <c r="U6" s="34">
        <v>1</v>
      </c>
      <c r="V6" s="34">
        <v>1</v>
      </c>
      <c r="W6" s="34">
        <v>1</v>
      </c>
      <c r="X6" s="34">
        <v>1</v>
      </c>
      <c r="Z6" s="19" t="s">
        <v>59</v>
      </c>
      <c r="AA6" s="34">
        <v>1</v>
      </c>
      <c r="AB6" s="34">
        <v>0.25</v>
      </c>
      <c r="AC6" s="34">
        <v>1</v>
      </c>
      <c r="AD6" s="34">
        <v>0.2</v>
      </c>
    </row>
    <row r="7" spans="1:30" x14ac:dyDescent="0.3">
      <c r="B7" s="19" t="s">
        <v>60</v>
      </c>
      <c r="C7" s="34">
        <v>5</v>
      </c>
      <c r="D7" s="34">
        <v>0.33333333333333331</v>
      </c>
      <c r="E7" s="34">
        <v>2</v>
      </c>
      <c r="F7" s="34">
        <v>1</v>
      </c>
      <c r="H7" s="19" t="s">
        <v>60</v>
      </c>
      <c r="I7" s="34">
        <v>0.2</v>
      </c>
      <c r="J7" s="34">
        <v>0.14285714285714285</v>
      </c>
      <c r="K7" s="34">
        <v>5</v>
      </c>
      <c r="L7" s="34">
        <v>1</v>
      </c>
      <c r="N7" s="19" t="s">
        <v>60</v>
      </c>
      <c r="O7" s="34">
        <v>0.33333333333333331</v>
      </c>
      <c r="P7" s="34">
        <v>0.33333333333333331</v>
      </c>
      <c r="Q7" s="34">
        <v>3</v>
      </c>
      <c r="R7" s="34">
        <v>1</v>
      </c>
      <c r="T7" s="19" t="s">
        <v>60</v>
      </c>
      <c r="U7" s="34">
        <v>1</v>
      </c>
      <c r="V7" s="34">
        <v>1</v>
      </c>
      <c r="W7" s="34">
        <v>1</v>
      </c>
      <c r="X7" s="34">
        <v>1</v>
      </c>
      <c r="Z7" s="19" t="s">
        <v>60</v>
      </c>
      <c r="AA7" s="34">
        <v>1</v>
      </c>
      <c r="AB7" s="34">
        <v>0.25</v>
      </c>
      <c r="AC7" s="34">
        <v>5</v>
      </c>
      <c r="AD7" s="34">
        <v>1</v>
      </c>
    </row>
    <row r="9" spans="1:30" x14ac:dyDescent="0.3">
      <c r="B9" s="6" t="s">
        <v>2</v>
      </c>
      <c r="H9" s="6" t="s">
        <v>2</v>
      </c>
      <c r="N9" s="6" t="s">
        <v>2</v>
      </c>
      <c r="T9" s="6" t="s">
        <v>2</v>
      </c>
      <c r="Z9" s="6" t="s">
        <v>2</v>
      </c>
    </row>
    <row r="10" spans="1:30" x14ac:dyDescent="0.3">
      <c r="B10" s="19"/>
      <c r="C10" s="19" t="s">
        <v>32</v>
      </c>
      <c r="D10" s="19" t="s">
        <v>58</v>
      </c>
      <c r="E10" s="19" t="s">
        <v>59</v>
      </c>
      <c r="F10" s="19" t="s">
        <v>60</v>
      </c>
      <c r="H10" s="19"/>
      <c r="I10" s="19" t="s">
        <v>32</v>
      </c>
      <c r="J10" s="19" t="s">
        <v>58</v>
      </c>
      <c r="K10" s="19" t="s">
        <v>59</v>
      </c>
      <c r="L10" s="19" t="s">
        <v>60</v>
      </c>
      <c r="N10" s="19"/>
      <c r="O10" s="19" t="s">
        <v>32</v>
      </c>
      <c r="P10" s="19" t="s">
        <v>58</v>
      </c>
      <c r="Q10" s="19" t="s">
        <v>59</v>
      </c>
      <c r="R10" s="19" t="s">
        <v>60</v>
      </c>
      <c r="T10" s="19"/>
      <c r="U10" s="19" t="s">
        <v>32</v>
      </c>
      <c r="V10" s="19" t="s">
        <v>58</v>
      </c>
      <c r="W10" s="19" t="s">
        <v>59</v>
      </c>
      <c r="X10" s="19" t="s">
        <v>60</v>
      </c>
      <c r="Z10" s="19"/>
      <c r="AA10" s="19" t="s">
        <v>32</v>
      </c>
      <c r="AB10" s="19" t="s">
        <v>58</v>
      </c>
      <c r="AC10" s="19" t="s">
        <v>59</v>
      </c>
      <c r="AD10" s="19" t="s">
        <v>60</v>
      </c>
    </row>
    <row r="11" spans="1:30" x14ac:dyDescent="0.3">
      <c r="B11" s="19" t="s">
        <v>32</v>
      </c>
      <c r="C11" s="20">
        <f>C4</f>
        <v>1</v>
      </c>
      <c r="D11" s="20">
        <f t="shared" ref="D11:F11" si="0">D4</f>
        <v>1</v>
      </c>
      <c r="E11" s="20">
        <f t="shared" si="0"/>
        <v>0.5</v>
      </c>
      <c r="F11" s="20">
        <f t="shared" si="0"/>
        <v>0.2</v>
      </c>
      <c r="H11" s="19" t="s">
        <v>32</v>
      </c>
      <c r="I11" s="20">
        <f>I4</f>
        <v>1</v>
      </c>
      <c r="J11" s="20">
        <f t="shared" ref="J11:L11" si="1">J4</f>
        <v>0.33333333333333331</v>
      </c>
      <c r="K11" s="20">
        <f t="shared" si="1"/>
        <v>0.2</v>
      </c>
      <c r="L11" s="20">
        <f t="shared" si="1"/>
        <v>5</v>
      </c>
      <c r="N11" s="19" t="s">
        <v>32</v>
      </c>
      <c r="O11" s="20">
        <f>O4</f>
        <v>1</v>
      </c>
      <c r="P11" s="20">
        <f t="shared" ref="P11:R11" si="2">P4</f>
        <v>1</v>
      </c>
      <c r="Q11" s="20">
        <f t="shared" si="2"/>
        <v>7</v>
      </c>
      <c r="R11" s="20">
        <f t="shared" si="2"/>
        <v>3</v>
      </c>
      <c r="T11" s="19" t="s">
        <v>32</v>
      </c>
      <c r="U11" s="20">
        <f>U4</f>
        <v>1</v>
      </c>
      <c r="V11" s="20">
        <f t="shared" ref="V11:X11" si="3">V4</f>
        <v>1</v>
      </c>
      <c r="W11" s="20">
        <f t="shared" si="3"/>
        <v>1</v>
      </c>
      <c r="X11" s="20">
        <f t="shared" si="3"/>
        <v>1</v>
      </c>
      <c r="Z11" s="19" t="s">
        <v>32</v>
      </c>
      <c r="AA11" s="37">
        <f>AA4</f>
        <v>1</v>
      </c>
      <c r="AB11" s="37">
        <f t="shared" ref="AB11:AD11" si="4">AB4</f>
        <v>4</v>
      </c>
      <c r="AC11" s="37">
        <f t="shared" si="4"/>
        <v>1</v>
      </c>
      <c r="AD11" s="37">
        <f t="shared" si="4"/>
        <v>1</v>
      </c>
    </row>
    <row r="12" spans="1:30" x14ac:dyDescent="0.3">
      <c r="B12" s="19" t="s">
        <v>58</v>
      </c>
      <c r="C12" s="20">
        <f t="shared" ref="C12:F14" si="5">C5</f>
        <v>1</v>
      </c>
      <c r="D12" s="20">
        <f t="shared" si="5"/>
        <v>1</v>
      </c>
      <c r="E12" s="20">
        <f t="shared" si="5"/>
        <v>1</v>
      </c>
      <c r="F12" s="20">
        <f>F5</f>
        <v>3</v>
      </c>
      <c r="H12" s="19" t="s">
        <v>58</v>
      </c>
      <c r="I12" s="20">
        <f t="shared" ref="I12:L12" si="6">I5</f>
        <v>3</v>
      </c>
      <c r="J12" s="20">
        <f t="shared" si="6"/>
        <v>1</v>
      </c>
      <c r="K12" s="20">
        <f t="shared" si="6"/>
        <v>7</v>
      </c>
      <c r="L12" s="20">
        <f t="shared" si="6"/>
        <v>7</v>
      </c>
      <c r="N12" s="19" t="s">
        <v>58</v>
      </c>
      <c r="O12" s="20">
        <f t="shared" ref="O12:R12" si="7">O5</f>
        <v>1</v>
      </c>
      <c r="P12" s="20">
        <f t="shared" si="7"/>
        <v>1</v>
      </c>
      <c r="Q12" s="20">
        <f t="shared" si="7"/>
        <v>7</v>
      </c>
      <c r="R12" s="20">
        <f t="shared" si="7"/>
        <v>3</v>
      </c>
      <c r="T12" s="19" t="s">
        <v>58</v>
      </c>
      <c r="U12" s="20">
        <f t="shared" ref="U12:X12" si="8">U5</f>
        <v>1</v>
      </c>
      <c r="V12" s="20">
        <f t="shared" si="8"/>
        <v>1</v>
      </c>
      <c r="W12" s="20">
        <f t="shared" si="8"/>
        <v>1</v>
      </c>
      <c r="X12" s="20">
        <f t="shared" si="8"/>
        <v>1</v>
      </c>
      <c r="Z12" s="19" t="s">
        <v>58</v>
      </c>
      <c r="AA12" s="37">
        <v>1</v>
      </c>
      <c r="AB12" s="37">
        <f t="shared" ref="AB12:AD12" si="9">AB5</f>
        <v>1</v>
      </c>
      <c r="AC12" s="37">
        <f t="shared" si="9"/>
        <v>4</v>
      </c>
      <c r="AD12" s="37">
        <f t="shared" si="9"/>
        <v>4</v>
      </c>
    </row>
    <row r="13" spans="1:30" x14ac:dyDescent="0.3">
      <c r="B13" s="19" t="s">
        <v>59</v>
      </c>
      <c r="C13" s="20">
        <f t="shared" si="5"/>
        <v>2</v>
      </c>
      <c r="D13" s="20">
        <f t="shared" si="5"/>
        <v>1</v>
      </c>
      <c r="E13" s="20">
        <f t="shared" si="5"/>
        <v>1</v>
      </c>
      <c r="F13" s="20">
        <f t="shared" si="5"/>
        <v>0.5</v>
      </c>
      <c r="H13" s="19" t="s">
        <v>59</v>
      </c>
      <c r="I13" s="20">
        <f t="shared" ref="I13:L13" si="10">I6</f>
        <v>5</v>
      </c>
      <c r="J13" s="20">
        <f t="shared" si="10"/>
        <v>0.14285714285714285</v>
      </c>
      <c r="K13" s="20">
        <f t="shared" si="10"/>
        <v>1</v>
      </c>
      <c r="L13" s="20">
        <f t="shared" si="10"/>
        <v>0.2</v>
      </c>
      <c r="N13" s="19" t="s">
        <v>59</v>
      </c>
      <c r="O13" s="20">
        <f t="shared" ref="O13:R13" si="11">O6</f>
        <v>0.14285714285714285</v>
      </c>
      <c r="P13" s="20">
        <f t="shared" si="11"/>
        <v>0.14285714285714285</v>
      </c>
      <c r="Q13" s="20">
        <f t="shared" si="11"/>
        <v>1</v>
      </c>
      <c r="R13" s="20">
        <f t="shared" si="11"/>
        <v>0.33333333333333331</v>
      </c>
      <c r="T13" s="19" t="s">
        <v>59</v>
      </c>
      <c r="U13" s="20">
        <f t="shared" ref="U13:X13" si="12">U6</f>
        <v>1</v>
      </c>
      <c r="V13" s="20">
        <f t="shared" si="12"/>
        <v>1</v>
      </c>
      <c r="W13" s="20">
        <f t="shared" si="12"/>
        <v>1</v>
      </c>
      <c r="X13" s="20">
        <f t="shared" si="12"/>
        <v>1</v>
      </c>
      <c r="Z13" s="19" t="s">
        <v>59</v>
      </c>
      <c r="AA13" s="37">
        <f t="shared" ref="AA13:AD13" si="13">AA6</f>
        <v>1</v>
      </c>
      <c r="AB13" s="37">
        <f t="shared" si="13"/>
        <v>0.25</v>
      </c>
      <c r="AC13" s="37">
        <f t="shared" si="13"/>
        <v>1</v>
      </c>
      <c r="AD13" s="37">
        <f t="shared" si="13"/>
        <v>0.2</v>
      </c>
    </row>
    <row r="14" spans="1:30" x14ac:dyDescent="0.3">
      <c r="B14" s="19" t="s">
        <v>60</v>
      </c>
      <c r="C14" s="20">
        <f t="shared" si="5"/>
        <v>5</v>
      </c>
      <c r="D14" s="20">
        <f t="shared" si="5"/>
        <v>0.33333333333333331</v>
      </c>
      <c r="E14" s="20">
        <f t="shared" si="5"/>
        <v>2</v>
      </c>
      <c r="F14" s="20">
        <f t="shared" si="5"/>
        <v>1</v>
      </c>
      <c r="H14" s="19" t="s">
        <v>60</v>
      </c>
      <c r="I14" s="20">
        <f t="shared" ref="I14:L14" si="14">I7</f>
        <v>0.2</v>
      </c>
      <c r="J14" s="20">
        <f t="shared" si="14"/>
        <v>0.14285714285714285</v>
      </c>
      <c r="K14" s="20">
        <f t="shared" si="14"/>
        <v>5</v>
      </c>
      <c r="L14" s="20">
        <f t="shared" si="14"/>
        <v>1</v>
      </c>
      <c r="N14" s="19" t="s">
        <v>60</v>
      </c>
      <c r="O14" s="20">
        <f t="shared" ref="O14:R14" si="15">O7</f>
        <v>0.33333333333333331</v>
      </c>
      <c r="P14" s="20">
        <f t="shared" si="15"/>
        <v>0.33333333333333331</v>
      </c>
      <c r="Q14" s="20">
        <f t="shared" si="15"/>
        <v>3</v>
      </c>
      <c r="R14" s="20">
        <f t="shared" si="15"/>
        <v>1</v>
      </c>
      <c r="T14" s="19" t="s">
        <v>60</v>
      </c>
      <c r="U14" s="20">
        <f t="shared" ref="U14:X14" si="16">U7</f>
        <v>1</v>
      </c>
      <c r="V14" s="20">
        <f t="shared" si="16"/>
        <v>1</v>
      </c>
      <c r="W14" s="20">
        <f t="shared" si="16"/>
        <v>1</v>
      </c>
      <c r="X14" s="20">
        <f t="shared" si="16"/>
        <v>1</v>
      </c>
      <c r="Z14" s="19" t="s">
        <v>60</v>
      </c>
      <c r="AA14" s="37">
        <f t="shared" ref="AA14:AD14" si="17">AA7</f>
        <v>1</v>
      </c>
      <c r="AB14" s="37">
        <f t="shared" si="17"/>
        <v>0.25</v>
      </c>
      <c r="AC14" s="37">
        <f t="shared" si="17"/>
        <v>5</v>
      </c>
      <c r="AD14" s="37">
        <f t="shared" si="17"/>
        <v>1</v>
      </c>
    </row>
    <row r="16" spans="1:30" x14ac:dyDescent="0.3">
      <c r="B16" t="s">
        <v>5</v>
      </c>
      <c r="H16" t="s">
        <v>9</v>
      </c>
      <c r="N16" t="s">
        <v>13</v>
      </c>
      <c r="T16" t="s">
        <v>17</v>
      </c>
    </row>
    <row r="17" spans="2:24" x14ac:dyDescent="0.3">
      <c r="B17" s="19"/>
      <c r="C17" s="19" t="s">
        <v>32</v>
      </c>
      <c r="D17" s="19" t="s">
        <v>58</v>
      </c>
      <c r="E17" s="19" t="s">
        <v>59</v>
      </c>
      <c r="F17" s="19" t="s">
        <v>60</v>
      </c>
      <c r="H17" s="19"/>
      <c r="I17" s="19" t="s">
        <v>32</v>
      </c>
      <c r="J17" s="19" t="s">
        <v>58</v>
      </c>
      <c r="K17" s="19" t="s">
        <v>59</v>
      </c>
      <c r="L17" s="19" t="s">
        <v>60</v>
      </c>
      <c r="N17" s="19"/>
      <c r="O17" s="19" t="s">
        <v>32</v>
      </c>
      <c r="P17" s="19" t="s">
        <v>58</v>
      </c>
      <c r="Q17" s="19" t="s">
        <v>59</v>
      </c>
      <c r="R17" s="19" t="s">
        <v>60</v>
      </c>
      <c r="T17" s="19"/>
      <c r="U17" s="19" t="s">
        <v>32</v>
      </c>
      <c r="V17" s="19" t="s">
        <v>58</v>
      </c>
      <c r="W17" s="19" t="s">
        <v>59</v>
      </c>
      <c r="X17" s="19" t="s">
        <v>60</v>
      </c>
    </row>
    <row r="18" spans="2:24" x14ac:dyDescent="0.3">
      <c r="B18" s="19" t="s">
        <v>32</v>
      </c>
      <c r="C18" s="34">
        <v>1</v>
      </c>
      <c r="D18" s="34">
        <v>0.33333333333333331</v>
      </c>
      <c r="E18" s="34">
        <v>0.25</v>
      </c>
      <c r="F18" s="34">
        <v>5</v>
      </c>
      <c r="H18" s="19" t="s">
        <v>32</v>
      </c>
      <c r="I18" s="34">
        <v>1</v>
      </c>
      <c r="J18" s="34">
        <v>7</v>
      </c>
      <c r="K18" s="34">
        <v>7</v>
      </c>
      <c r="L18" s="34">
        <v>7</v>
      </c>
      <c r="N18" s="19" t="s">
        <v>32</v>
      </c>
      <c r="O18" s="34">
        <v>1</v>
      </c>
      <c r="P18" s="34">
        <v>0.14285714285714285</v>
      </c>
      <c r="Q18" s="34">
        <v>5</v>
      </c>
      <c r="R18" s="34">
        <v>0.33333333333333331</v>
      </c>
      <c r="T18" s="19" t="s">
        <v>32</v>
      </c>
      <c r="U18" s="34">
        <v>1</v>
      </c>
      <c r="V18" s="34">
        <v>5</v>
      </c>
      <c r="W18" s="34">
        <v>3</v>
      </c>
      <c r="X18" s="34">
        <v>3</v>
      </c>
    </row>
    <row r="19" spans="2:24" x14ac:dyDescent="0.3">
      <c r="B19" s="19" t="s">
        <v>58</v>
      </c>
      <c r="C19" s="34">
        <v>3</v>
      </c>
      <c r="D19" s="34">
        <v>1</v>
      </c>
      <c r="E19" s="34">
        <v>3</v>
      </c>
      <c r="F19" s="34">
        <v>3</v>
      </c>
      <c r="H19" s="19" t="s">
        <v>58</v>
      </c>
      <c r="I19" s="34">
        <v>0.14285714285714285</v>
      </c>
      <c r="J19" s="34">
        <v>1</v>
      </c>
      <c r="K19" s="34">
        <v>0.2</v>
      </c>
      <c r="L19" s="34">
        <v>0.14285714285714285</v>
      </c>
      <c r="N19" s="19" t="s">
        <v>58</v>
      </c>
      <c r="O19" s="34">
        <v>7</v>
      </c>
      <c r="P19" s="34">
        <v>1</v>
      </c>
      <c r="Q19" s="34">
        <v>7</v>
      </c>
      <c r="R19" s="34">
        <v>2</v>
      </c>
      <c r="T19" s="19" t="s">
        <v>58</v>
      </c>
      <c r="U19" s="34">
        <v>0.2</v>
      </c>
      <c r="V19" s="34">
        <v>1</v>
      </c>
      <c r="W19" s="34">
        <v>0.33333333333333331</v>
      </c>
      <c r="X19" s="34">
        <v>0.16666666666666666</v>
      </c>
    </row>
    <row r="20" spans="2:24" x14ac:dyDescent="0.3">
      <c r="B20" s="19" t="s">
        <v>59</v>
      </c>
      <c r="C20" s="34">
        <v>4</v>
      </c>
      <c r="D20" s="34">
        <v>0.33333333333333331</v>
      </c>
      <c r="E20" s="34">
        <v>1</v>
      </c>
      <c r="F20" s="34">
        <v>5</v>
      </c>
      <c r="H20" s="19" t="s">
        <v>59</v>
      </c>
      <c r="I20" s="34">
        <v>0.14285714285714285</v>
      </c>
      <c r="J20" s="34">
        <v>5</v>
      </c>
      <c r="K20" s="34">
        <v>1</v>
      </c>
      <c r="L20" s="34">
        <v>0.14285714285714285</v>
      </c>
      <c r="N20" s="19" t="s">
        <v>59</v>
      </c>
      <c r="O20" s="34">
        <v>0.2</v>
      </c>
      <c r="P20" s="34">
        <v>0.14285714285714285</v>
      </c>
      <c r="Q20" s="34">
        <v>1</v>
      </c>
      <c r="R20" s="34">
        <v>2</v>
      </c>
      <c r="T20" s="19" t="s">
        <v>59</v>
      </c>
      <c r="U20" s="34">
        <v>0.33333333333333331</v>
      </c>
      <c r="V20" s="34">
        <v>3</v>
      </c>
      <c r="W20" s="34">
        <v>1</v>
      </c>
      <c r="X20" s="34">
        <v>0.33333333333333331</v>
      </c>
    </row>
    <row r="21" spans="2:24" x14ac:dyDescent="0.3">
      <c r="B21" s="19" t="s">
        <v>60</v>
      </c>
      <c r="C21" s="34">
        <v>0.2</v>
      </c>
      <c r="D21" s="34">
        <v>0.33333333333333331</v>
      </c>
      <c r="E21" s="34">
        <v>0.2</v>
      </c>
      <c r="F21" s="34">
        <v>1</v>
      </c>
      <c r="H21" s="19" t="s">
        <v>60</v>
      </c>
      <c r="I21" s="34">
        <v>0.14285714285714285</v>
      </c>
      <c r="J21" s="34">
        <v>7</v>
      </c>
      <c r="K21" s="34">
        <v>7</v>
      </c>
      <c r="L21" s="34">
        <v>1</v>
      </c>
      <c r="N21" s="19" t="s">
        <v>60</v>
      </c>
      <c r="O21" s="34">
        <v>3</v>
      </c>
      <c r="P21" s="34">
        <v>0.5</v>
      </c>
      <c r="Q21" s="34">
        <v>0.5</v>
      </c>
      <c r="R21" s="34">
        <v>1</v>
      </c>
      <c r="T21" s="19" t="s">
        <v>60</v>
      </c>
      <c r="U21" s="34">
        <v>0.33333333333333331</v>
      </c>
      <c r="V21" s="34">
        <v>6</v>
      </c>
      <c r="W21" s="34">
        <v>3</v>
      </c>
      <c r="X21" s="34">
        <v>1</v>
      </c>
    </row>
    <row r="23" spans="2:24" x14ac:dyDescent="0.3">
      <c r="B23" s="6" t="s">
        <v>2</v>
      </c>
      <c r="H23" s="6" t="s">
        <v>2</v>
      </c>
      <c r="N23" s="6" t="s">
        <v>2</v>
      </c>
      <c r="T23" s="6" t="s">
        <v>2</v>
      </c>
    </row>
    <row r="24" spans="2:24" x14ac:dyDescent="0.3">
      <c r="B24" s="19"/>
      <c r="C24" s="19" t="s">
        <v>32</v>
      </c>
      <c r="D24" s="19" t="s">
        <v>58</v>
      </c>
      <c r="E24" s="19" t="s">
        <v>59</v>
      </c>
      <c r="F24" s="19" t="s">
        <v>60</v>
      </c>
      <c r="H24" s="19"/>
      <c r="I24" s="19" t="s">
        <v>32</v>
      </c>
      <c r="J24" s="19" t="s">
        <v>58</v>
      </c>
      <c r="K24" s="19" t="s">
        <v>59</v>
      </c>
      <c r="L24" s="19" t="s">
        <v>60</v>
      </c>
      <c r="N24" s="19"/>
      <c r="O24" s="19" t="s">
        <v>32</v>
      </c>
      <c r="P24" s="19" t="s">
        <v>58</v>
      </c>
      <c r="Q24" s="19" t="s">
        <v>59</v>
      </c>
      <c r="R24" s="19" t="s">
        <v>60</v>
      </c>
      <c r="T24" s="19"/>
      <c r="U24" s="19" t="s">
        <v>32</v>
      </c>
      <c r="V24" s="19" t="s">
        <v>58</v>
      </c>
      <c r="W24" s="19" t="s">
        <v>59</v>
      </c>
      <c r="X24" s="19" t="s">
        <v>60</v>
      </c>
    </row>
    <row r="25" spans="2:24" x14ac:dyDescent="0.3">
      <c r="B25" s="19" t="s">
        <v>32</v>
      </c>
      <c r="C25" s="20">
        <f>C18</f>
        <v>1</v>
      </c>
      <c r="D25" s="20">
        <f t="shared" ref="D25:F25" si="18">D18</f>
        <v>0.33333333333333331</v>
      </c>
      <c r="E25" s="20">
        <f t="shared" si="18"/>
        <v>0.25</v>
      </c>
      <c r="F25" s="20">
        <f t="shared" si="18"/>
        <v>5</v>
      </c>
      <c r="H25" s="19" t="s">
        <v>32</v>
      </c>
      <c r="I25" s="20">
        <f>I18</f>
        <v>1</v>
      </c>
      <c r="J25" s="20">
        <f t="shared" ref="J25:L25" si="19">J18</f>
        <v>7</v>
      </c>
      <c r="K25" s="20">
        <f t="shared" si="19"/>
        <v>7</v>
      </c>
      <c r="L25" s="20">
        <f t="shared" si="19"/>
        <v>7</v>
      </c>
      <c r="N25" s="19" t="s">
        <v>32</v>
      </c>
      <c r="O25" s="20">
        <f>O18</f>
        <v>1</v>
      </c>
      <c r="P25" s="20">
        <f t="shared" ref="P25:R25" si="20">P18</f>
        <v>0.14285714285714285</v>
      </c>
      <c r="Q25" s="20">
        <f t="shared" si="20"/>
        <v>5</v>
      </c>
      <c r="R25" s="20">
        <f t="shared" si="20"/>
        <v>0.33333333333333331</v>
      </c>
      <c r="T25" s="19" t="s">
        <v>32</v>
      </c>
      <c r="U25" s="20">
        <f>U18</f>
        <v>1</v>
      </c>
      <c r="V25" s="20">
        <f t="shared" ref="V25:X25" si="21">V18</f>
        <v>5</v>
      </c>
      <c r="W25" s="20">
        <f t="shared" si="21"/>
        <v>3</v>
      </c>
      <c r="X25" s="20">
        <f t="shared" si="21"/>
        <v>3</v>
      </c>
    </row>
    <row r="26" spans="2:24" x14ac:dyDescent="0.3">
      <c r="B26" s="19" t="s">
        <v>58</v>
      </c>
      <c r="C26" s="20">
        <f t="shared" ref="C26:F26" si="22">C19</f>
        <v>3</v>
      </c>
      <c r="D26" s="20">
        <f t="shared" si="22"/>
        <v>1</v>
      </c>
      <c r="E26" s="20">
        <f t="shared" si="22"/>
        <v>3</v>
      </c>
      <c r="F26" s="20">
        <f t="shared" si="22"/>
        <v>3</v>
      </c>
      <c r="H26" s="19" t="s">
        <v>58</v>
      </c>
      <c r="I26" s="20">
        <f t="shared" ref="I26:L26" si="23">I19</f>
        <v>0.14285714285714285</v>
      </c>
      <c r="J26" s="20">
        <f t="shared" si="23"/>
        <v>1</v>
      </c>
      <c r="K26" s="20">
        <f t="shared" si="23"/>
        <v>0.2</v>
      </c>
      <c r="L26" s="20">
        <f t="shared" si="23"/>
        <v>0.14285714285714285</v>
      </c>
      <c r="N26" s="19" t="s">
        <v>58</v>
      </c>
      <c r="O26" s="20">
        <f t="shared" ref="O26:R26" si="24">O19</f>
        <v>7</v>
      </c>
      <c r="P26" s="20">
        <f t="shared" si="24"/>
        <v>1</v>
      </c>
      <c r="Q26" s="20">
        <f t="shared" si="24"/>
        <v>7</v>
      </c>
      <c r="R26" s="20">
        <f t="shared" si="24"/>
        <v>2</v>
      </c>
      <c r="T26" s="19" t="s">
        <v>58</v>
      </c>
      <c r="U26" s="20">
        <f t="shared" ref="U26:X26" si="25">U19</f>
        <v>0.2</v>
      </c>
      <c r="V26" s="20">
        <f t="shared" si="25"/>
        <v>1</v>
      </c>
      <c r="W26" s="20">
        <f t="shared" si="25"/>
        <v>0.33333333333333331</v>
      </c>
      <c r="X26" s="20">
        <f t="shared" si="25"/>
        <v>0.16666666666666666</v>
      </c>
    </row>
    <row r="27" spans="2:24" x14ac:dyDescent="0.3">
      <c r="B27" s="19" t="s">
        <v>59</v>
      </c>
      <c r="C27" s="20">
        <f t="shared" ref="C27:F27" si="26">C20</f>
        <v>4</v>
      </c>
      <c r="D27" s="20">
        <f t="shared" si="26"/>
        <v>0.33333333333333331</v>
      </c>
      <c r="E27" s="20">
        <f t="shared" si="26"/>
        <v>1</v>
      </c>
      <c r="F27" s="20">
        <f t="shared" si="26"/>
        <v>5</v>
      </c>
      <c r="H27" s="19" t="s">
        <v>59</v>
      </c>
      <c r="I27" s="20">
        <f t="shared" ref="I27:L27" si="27">I20</f>
        <v>0.14285714285714285</v>
      </c>
      <c r="J27" s="20">
        <f t="shared" si="27"/>
        <v>5</v>
      </c>
      <c r="K27" s="20">
        <f t="shared" si="27"/>
        <v>1</v>
      </c>
      <c r="L27" s="20">
        <f t="shared" si="27"/>
        <v>0.14285714285714285</v>
      </c>
      <c r="N27" s="19" t="s">
        <v>59</v>
      </c>
      <c r="O27" s="20">
        <f t="shared" ref="O27:R27" si="28">O20</f>
        <v>0.2</v>
      </c>
      <c r="P27" s="20">
        <f t="shared" si="28"/>
        <v>0.14285714285714285</v>
      </c>
      <c r="Q27" s="20">
        <f t="shared" si="28"/>
        <v>1</v>
      </c>
      <c r="R27" s="20">
        <f t="shared" si="28"/>
        <v>2</v>
      </c>
      <c r="T27" s="19" t="s">
        <v>59</v>
      </c>
      <c r="U27" s="20">
        <f t="shared" ref="U27:X27" si="29">U20</f>
        <v>0.33333333333333331</v>
      </c>
      <c r="V27" s="20">
        <f t="shared" si="29"/>
        <v>3</v>
      </c>
      <c r="W27" s="20">
        <f t="shared" si="29"/>
        <v>1</v>
      </c>
      <c r="X27" s="20">
        <f t="shared" si="29"/>
        <v>0.33333333333333331</v>
      </c>
    </row>
    <row r="28" spans="2:24" x14ac:dyDescent="0.3">
      <c r="B28" s="19" t="s">
        <v>60</v>
      </c>
      <c r="C28" s="20">
        <f t="shared" ref="C28:F28" si="30">C21</f>
        <v>0.2</v>
      </c>
      <c r="D28" s="20">
        <f t="shared" si="30"/>
        <v>0.33333333333333331</v>
      </c>
      <c r="E28" s="20">
        <f t="shared" si="30"/>
        <v>0.2</v>
      </c>
      <c r="F28" s="20">
        <f t="shared" si="30"/>
        <v>1</v>
      </c>
      <c r="H28" s="19" t="s">
        <v>60</v>
      </c>
      <c r="I28" s="20">
        <f t="shared" ref="I28:L28" si="31">I21</f>
        <v>0.14285714285714285</v>
      </c>
      <c r="J28" s="20">
        <f t="shared" si="31"/>
        <v>7</v>
      </c>
      <c r="K28" s="20">
        <f t="shared" si="31"/>
        <v>7</v>
      </c>
      <c r="L28" s="20">
        <f t="shared" si="31"/>
        <v>1</v>
      </c>
      <c r="N28" s="19" t="s">
        <v>60</v>
      </c>
      <c r="O28" s="20">
        <f t="shared" ref="O28:R28" si="32">O21</f>
        <v>3</v>
      </c>
      <c r="P28" s="20">
        <f t="shared" si="32"/>
        <v>0.5</v>
      </c>
      <c r="Q28" s="20">
        <f t="shared" si="32"/>
        <v>0.5</v>
      </c>
      <c r="R28" s="20">
        <f t="shared" si="32"/>
        <v>1</v>
      </c>
      <c r="T28" s="19" t="s">
        <v>60</v>
      </c>
      <c r="U28" s="20">
        <f t="shared" ref="U28:X28" si="33">U21</f>
        <v>0.33333333333333331</v>
      </c>
      <c r="V28" s="20">
        <f t="shared" si="33"/>
        <v>6</v>
      </c>
      <c r="W28" s="20">
        <f t="shared" si="33"/>
        <v>3</v>
      </c>
      <c r="X28" s="20">
        <f t="shared" si="33"/>
        <v>1</v>
      </c>
    </row>
    <row r="30" spans="2:24" x14ac:dyDescent="0.3">
      <c r="B30" t="s">
        <v>6</v>
      </c>
      <c r="H30" t="s">
        <v>10</v>
      </c>
      <c r="N30" t="s">
        <v>14</v>
      </c>
      <c r="T30" t="s">
        <v>19</v>
      </c>
    </row>
    <row r="31" spans="2:24" x14ac:dyDescent="0.3">
      <c r="B31" s="19"/>
      <c r="C31" s="19" t="s">
        <v>32</v>
      </c>
      <c r="D31" s="19" t="s">
        <v>58</v>
      </c>
      <c r="E31" s="19" t="s">
        <v>59</v>
      </c>
      <c r="F31" s="19" t="s">
        <v>60</v>
      </c>
      <c r="H31" s="19"/>
      <c r="I31" s="19" t="s">
        <v>32</v>
      </c>
      <c r="J31" s="19" t="s">
        <v>58</v>
      </c>
      <c r="K31" s="19" t="s">
        <v>59</v>
      </c>
      <c r="L31" s="19" t="s">
        <v>60</v>
      </c>
      <c r="N31" s="19"/>
      <c r="O31" s="19" t="s">
        <v>32</v>
      </c>
      <c r="P31" s="19" t="s">
        <v>58</v>
      </c>
      <c r="Q31" s="19" t="s">
        <v>59</v>
      </c>
      <c r="R31" s="19" t="s">
        <v>60</v>
      </c>
      <c r="T31" s="19"/>
      <c r="U31" s="19" t="s">
        <v>32</v>
      </c>
      <c r="V31" s="19" t="s">
        <v>58</v>
      </c>
      <c r="W31" s="19" t="s">
        <v>59</v>
      </c>
      <c r="X31" s="19" t="s">
        <v>60</v>
      </c>
    </row>
    <row r="32" spans="2:24" x14ac:dyDescent="0.3">
      <c r="B32" s="19" t="s">
        <v>32</v>
      </c>
      <c r="C32" s="34">
        <v>1</v>
      </c>
      <c r="D32" s="34">
        <v>1</v>
      </c>
      <c r="E32" s="34">
        <v>1</v>
      </c>
      <c r="F32" s="34">
        <v>2</v>
      </c>
      <c r="H32" s="19" t="s">
        <v>32</v>
      </c>
      <c r="I32" s="34">
        <v>1</v>
      </c>
      <c r="J32" s="34">
        <v>1</v>
      </c>
      <c r="K32" s="34">
        <v>5</v>
      </c>
      <c r="L32" s="34">
        <v>3</v>
      </c>
      <c r="N32" s="19" t="s">
        <v>32</v>
      </c>
      <c r="O32" s="34">
        <v>1</v>
      </c>
      <c r="P32" s="34">
        <v>1</v>
      </c>
      <c r="Q32" s="34">
        <v>1</v>
      </c>
      <c r="R32" s="34">
        <v>1</v>
      </c>
      <c r="T32" s="19" t="s">
        <v>32</v>
      </c>
      <c r="U32" s="34">
        <v>1</v>
      </c>
      <c r="V32" s="34">
        <v>1</v>
      </c>
      <c r="W32" s="34">
        <v>1</v>
      </c>
      <c r="X32" s="34">
        <v>1</v>
      </c>
    </row>
    <row r="33" spans="2:24" x14ac:dyDescent="0.3">
      <c r="B33" s="19" t="s">
        <v>58</v>
      </c>
      <c r="C33" s="34">
        <v>1</v>
      </c>
      <c r="D33" s="34">
        <v>1</v>
      </c>
      <c r="E33" s="34">
        <v>0.5</v>
      </c>
      <c r="F33" s="34">
        <v>0.5</v>
      </c>
      <c r="H33" s="19" t="s">
        <v>58</v>
      </c>
      <c r="I33" s="34">
        <v>1</v>
      </c>
      <c r="J33" s="34">
        <v>1</v>
      </c>
      <c r="K33" s="34">
        <v>5</v>
      </c>
      <c r="L33" s="34">
        <v>3</v>
      </c>
      <c r="N33" s="19" t="s">
        <v>58</v>
      </c>
      <c r="O33" s="34">
        <v>1</v>
      </c>
      <c r="P33" s="34">
        <v>1</v>
      </c>
      <c r="Q33" s="34">
        <v>1</v>
      </c>
      <c r="R33" s="34">
        <v>1</v>
      </c>
      <c r="T33" s="19" t="s">
        <v>58</v>
      </c>
      <c r="U33" s="34">
        <v>1</v>
      </c>
      <c r="V33" s="34">
        <v>1</v>
      </c>
      <c r="W33" s="34">
        <v>1</v>
      </c>
      <c r="X33" s="34">
        <v>1</v>
      </c>
    </row>
    <row r="34" spans="2:24" x14ac:dyDescent="0.3">
      <c r="B34" s="19" t="s">
        <v>59</v>
      </c>
      <c r="C34" s="34">
        <v>1</v>
      </c>
      <c r="D34" s="34">
        <v>2</v>
      </c>
      <c r="E34" s="34">
        <v>1</v>
      </c>
      <c r="F34" s="34">
        <v>1</v>
      </c>
      <c r="H34" s="19" t="s">
        <v>59</v>
      </c>
      <c r="I34" s="34">
        <v>0.2</v>
      </c>
      <c r="J34" s="34">
        <v>0.2</v>
      </c>
      <c r="K34" s="34">
        <v>1</v>
      </c>
      <c r="L34" s="34">
        <v>0.33333333333333331</v>
      </c>
      <c r="N34" s="19" t="s">
        <v>59</v>
      </c>
      <c r="O34" s="34">
        <v>1</v>
      </c>
      <c r="P34" s="34">
        <v>1</v>
      </c>
      <c r="Q34" s="34">
        <v>1</v>
      </c>
      <c r="R34" s="34">
        <v>1</v>
      </c>
      <c r="T34" s="19" t="s">
        <v>59</v>
      </c>
      <c r="U34" s="34">
        <v>1</v>
      </c>
      <c r="V34" s="34">
        <v>1</v>
      </c>
      <c r="W34" s="34">
        <v>1</v>
      </c>
      <c r="X34" s="34">
        <v>1</v>
      </c>
    </row>
    <row r="35" spans="2:24" x14ac:dyDescent="0.3">
      <c r="B35" s="19" t="s">
        <v>60</v>
      </c>
      <c r="C35" s="34">
        <v>0.5</v>
      </c>
      <c r="D35" s="34">
        <v>2</v>
      </c>
      <c r="E35" s="34">
        <v>1</v>
      </c>
      <c r="F35" s="34">
        <v>1</v>
      </c>
      <c r="H35" s="19" t="s">
        <v>60</v>
      </c>
      <c r="I35" s="34">
        <v>0.33333333333333331</v>
      </c>
      <c r="J35" s="34">
        <v>0.33333333333333331</v>
      </c>
      <c r="K35" s="34">
        <v>3</v>
      </c>
      <c r="L35" s="34">
        <v>1</v>
      </c>
      <c r="N35" s="19" t="s">
        <v>60</v>
      </c>
      <c r="O35" s="34">
        <v>1</v>
      </c>
      <c r="P35" s="34">
        <v>1</v>
      </c>
      <c r="Q35" s="34">
        <v>1</v>
      </c>
      <c r="R35" s="34">
        <v>1</v>
      </c>
      <c r="T35" s="19" t="s">
        <v>60</v>
      </c>
      <c r="U35" s="34">
        <v>1</v>
      </c>
      <c r="V35" s="34">
        <v>1</v>
      </c>
      <c r="W35" s="34">
        <v>1</v>
      </c>
      <c r="X35" s="34">
        <v>1</v>
      </c>
    </row>
    <row r="37" spans="2:24" x14ac:dyDescent="0.3">
      <c r="B37" s="6" t="s">
        <v>2</v>
      </c>
      <c r="H37" s="6" t="s">
        <v>2</v>
      </c>
      <c r="N37" s="6" t="s">
        <v>2</v>
      </c>
      <c r="T37" s="6" t="s">
        <v>2</v>
      </c>
    </row>
    <row r="38" spans="2:24" x14ac:dyDescent="0.3">
      <c r="B38" s="19"/>
      <c r="C38" s="19" t="s">
        <v>32</v>
      </c>
      <c r="D38" s="19" t="s">
        <v>58</v>
      </c>
      <c r="E38" s="19" t="s">
        <v>59</v>
      </c>
      <c r="F38" s="19" t="s">
        <v>60</v>
      </c>
      <c r="H38" s="19"/>
      <c r="I38" s="19" t="s">
        <v>32</v>
      </c>
      <c r="J38" s="19" t="s">
        <v>58</v>
      </c>
      <c r="K38" s="19" t="s">
        <v>59</v>
      </c>
      <c r="L38" s="19" t="s">
        <v>60</v>
      </c>
      <c r="N38" s="19"/>
      <c r="O38" s="19" t="s">
        <v>32</v>
      </c>
      <c r="P38" s="19" t="s">
        <v>58</v>
      </c>
      <c r="Q38" s="19" t="s">
        <v>59</v>
      </c>
      <c r="R38" s="19" t="s">
        <v>60</v>
      </c>
      <c r="T38" s="19"/>
      <c r="U38" s="19" t="s">
        <v>32</v>
      </c>
      <c r="V38" s="19" t="s">
        <v>58</v>
      </c>
      <c r="W38" s="19" t="s">
        <v>59</v>
      </c>
      <c r="X38" s="19" t="s">
        <v>60</v>
      </c>
    </row>
    <row r="39" spans="2:24" x14ac:dyDescent="0.3">
      <c r="B39" s="19" t="s">
        <v>32</v>
      </c>
      <c r="C39" s="20">
        <f>C32</f>
        <v>1</v>
      </c>
      <c r="D39" s="20">
        <f t="shared" ref="D39:F39" si="34">D32</f>
        <v>1</v>
      </c>
      <c r="E39" s="20">
        <f t="shared" si="34"/>
        <v>1</v>
      </c>
      <c r="F39" s="20">
        <f t="shared" si="34"/>
        <v>2</v>
      </c>
      <c r="H39" s="19" t="s">
        <v>32</v>
      </c>
      <c r="I39" s="20">
        <f>I32</f>
        <v>1</v>
      </c>
      <c r="J39" s="20">
        <f t="shared" ref="J39:L39" si="35">J32</f>
        <v>1</v>
      </c>
      <c r="K39" s="20">
        <f t="shared" si="35"/>
        <v>5</v>
      </c>
      <c r="L39" s="20">
        <f t="shared" si="35"/>
        <v>3</v>
      </c>
      <c r="N39" s="19" t="s">
        <v>32</v>
      </c>
      <c r="O39" s="20">
        <f>O32</f>
        <v>1</v>
      </c>
      <c r="P39" s="20">
        <f t="shared" ref="P39:R39" si="36">P32</f>
        <v>1</v>
      </c>
      <c r="Q39" s="20">
        <f t="shared" si="36"/>
        <v>1</v>
      </c>
      <c r="R39" s="20">
        <f t="shared" si="36"/>
        <v>1</v>
      </c>
      <c r="T39" s="19" t="s">
        <v>32</v>
      </c>
      <c r="U39" s="20">
        <f>U32</f>
        <v>1</v>
      </c>
      <c r="V39" s="20">
        <f t="shared" ref="V39:X39" si="37">V32</f>
        <v>1</v>
      </c>
      <c r="W39" s="20">
        <f t="shared" si="37"/>
        <v>1</v>
      </c>
      <c r="X39" s="20">
        <f t="shared" si="37"/>
        <v>1</v>
      </c>
    </row>
    <row r="40" spans="2:24" x14ac:dyDescent="0.3">
      <c r="B40" s="19" t="s">
        <v>58</v>
      </c>
      <c r="C40" s="20">
        <f t="shared" ref="C40:F40" si="38">C33</f>
        <v>1</v>
      </c>
      <c r="D40" s="20">
        <f t="shared" si="38"/>
        <v>1</v>
      </c>
      <c r="E40" s="20">
        <f t="shared" si="38"/>
        <v>0.5</v>
      </c>
      <c r="F40" s="20">
        <f t="shared" si="38"/>
        <v>0.5</v>
      </c>
      <c r="H40" s="19" t="s">
        <v>58</v>
      </c>
      <c r="I40" s="20">
        <f t="shared" ref="I40:L40" si="39">I33</f>
        <v>1</v>
      </c>
      <c r="J40" s="20">
        <f t="shared" si="39"/>
        <v>1</v>
      </c>
      <c r="K40" s="20">
        <f t="shared" si="39"/>
        <v>5</v>
      </c>
      <c r="L40" s="20">
        <f t="shared" si="39"/>
        <v>3</v>
      </c>
      <c r="N40" s="19" t="s">
        <v>58</v>
      </c>
      <c r="O40" s="20">
        <f t="shared" ref="O40:R40" si="40">O33</f>
        <v>1</v>
      </c>
      <c r="P40" s="20">
        <f t="shared" si="40"/>
        <v>1</v>
      </c>
      <c r="Q40" s="20">
        <f t="shared" si="40"/>
        <v>1</v>
      </c>
      <c r="R40" s="20">
        <f t="shared" si="40"/>
        <v>1</v>
      </c>
      <c r="T40" s="19" t="s">
        <v>58</v>
      </c>
      <c r="U40" s="20">
        <f t="shared" ref="U40:X40" si="41">U33</f>
        <v>1</v>
      </c>
      <c r="V40" s="20">
        <f t="shared" si="41"/>
        <v>1</v>
      </c>
      <c r="W40" s="20">
        <f t="shared" si="41"/>
        <v>1</v>
      </c>
      <c r="X40" s="20">
        <f t="shared" si="41"/>
        <v>1</v>
      </c>
    </row>
    <row r="41" spans="2:24" x14ac:dyDescent="0.3">
      <c r="B41" s="19" t="s">
        <v>59</v>
      </c>
      <c r="C41" s="20">
        <f t="shared" ref="C41:F41" si="42">C34</f>
        <v>1</v>
      </c>
      <c r="D41" s="20">
        <f t="shared" si="42"/>
        <v>2</v>
      </c>
      <c r="E41" s="20">
        <f t="shared" si="42"/>
        <v>1</v>
      </c>
      <c r="F41" s="20">
        <f t="shared" si="42"/>
        <v>1</v>
      </c>
      <c r="H41" s="19" t="s">
        <v>59</v>
      </c>
      <c r="I41" s="20">
        <f t="shared" ref="I41:L41" si="43">I34</f>
        <v>0.2</v>
      </c>
      <c r="J41" s="20">
        <f t="shared" si="43"/>
        <v>0.2</v>
      </c>
      <c r="K41" s="20">
        <f t="shared" si="43"/>
        <v>1</v>
      </c>
      <c r="L41" s="20">
        <f t="shared" si="43"/>
        <v>0.33333333333333331</v>
      </c>
      <c r="N41" s="19" t="s">
        <v>59</v>
      </c>
      <c r="O41" s="20">
        <f t="shared" ref="O41:R41" si="44">O34</f>
        <v>1</v>
      </c>
      <c r="P41" s="20">
        <f t="shared" si="44"/>
        <v>1</v>
      </c>
      <c r="Q41" s="20">
        <f t="shared" si="44"/>
        <v>1</v>
      </c>
      <c r="R41" s="20">
        <f t="shared" si="44"/>
        <v>1</v>
      </c>
      <c r="T41" s="19" t="s">
        <v>59</v>
      </c>
      <c r="U41" s="20">
        <f t="shared" ref="U41:X41" si="45">U34</f>
        <v>1</v>
      </c>
      <c r="V41" s="20">
        <f t="shared" si="45"/>
        <v>1</v>
      </c>
      <c r="W41" s="20">
        <f t="shared" si="45"/>
        <v>1</v>
      </c>
      <c r="X41" s="20">
        <f t="shared" si="45"/>
        <v>1</v>
      </c>
    </row>
    <row r="42" spans="2:24" x14ac:dyDescent="0.3">
      <c r="B42" s="19" t="s">
        <v>60</v>
      </c>
      <c r="C42" s="20">
        <f t="shared" ref="C42:F42" si="46">C35</f>
        <v>0.5</v>
      </c>
      <c r="D42" s="20">
        <f t="shared" si="46"/>
        <v>2</v>
      </c>
      <c r="E42" s="20">
        <f t="shared" si="46"/>
        <v>1</v>
      </c>
      <c r="F42" s="20">
        <f t="shared" si="46"/>
        <v>1</v>
      </c>
      <c r="H42" s="19" t="s">
        <v>60</v>
      </c>
      <c r="I42" s="20">
        <f t="shared" ref="I42:L42" si="47">I35</f>
        <v>0.33333333333333331</v>
      </c>
      <c r="J42" s="20">
        <f t="shared" si="47"/>
        <v>0.33333333333333331</v>
      </c>
      <c r="K42" s="20">
        <f t="shared" si="47"/>
        <v>3</v>
      </c>
      <c r="L42" s="20">
        <f t="shared" si="47"/>
        <v>1</v>
      </c>
      <c r="N42" s="19" t="s">
        <v>60</v>
      </c>
      <c r="O42" s="20">
        <f t="shared" ref="O42:R42" si="48">O35</f>
        <v>1</v>
      </c>
      <c r="P42" s="20">
        <f t="shared" si="48"/>
        <v>1</v>
      </c>
      <c r="Q42" s="20">
        <f t="shared" si="48"/>
        <v>1</v>
      </c>
      <c r="R42" s="20">
        <f t="shared" si="48"/>
        <v>1</v>
      </c>
      <c r="T42" s="19" t="s">
        <v>60</v>
      </c>
      <c r="U42" s="20">
        <f t="shared" ref="U42:X42" si="49">U35</f>
        <v>1</v>
      </c>
      <c r="V42" s="20">
        <f t="shared" si="49"/>
        <v>1</v>
      </c>
      <c r="W42" s="20">
        <f t="shared" si="49"/>
        <v>1</v>
      </c>
      <c r="X42" s="20">
        <f t="shared" si="49"/>
        <v>1</v>
      </c>
    </row>
    <row r="44" spans="2:24" x14ac:dyDescent="0.3">
      <c r="B44" t="s">
        <v>7</v>
      </c>
      <c r="H44" t="s">
        <v>11</v>
      </c>
      <c r="N44" t="s">
        <v>15</v>
      </c>
      <c r="T44" t="s">
        <v>18</v>
      </c>
    </row>
    <row r="45" spans="2:24" x14ac:dyDescent="0.3">
      <c r="B45" s="19"/>
      <c r="C45" s="19" t="s">
        <v>32</v>
      </c>
      <c r="D45" s="19" t="s">
        <v>58</v>
      </c>
      <c r="E45" s="19" t="s">
        <v>59</v>
      </c>
      <c r="F45" s="19" t="s">
        <v>60</v>
      </c>
      <c r="H45" s="19"/>
      <c r="I45" s="19" t="s">
        <v>32</v>
      </c>
      <c r="J45" s="19" t="s">
        <v>58</v>
      </c>
      <c r="K45" s="19" t="s">
        <v>59</v>
      </c>
      <c r="L45" s="19" t="s">
        <v>60</v>
      </c>
      <c r="N45" s="19"/>
      <c r="O45" s="19" t="s">
        <v>32</v>
      </c>
      <c r="P45" s="19" t="s">
        <v>58</v>
      </c>
      <c r="Q45" s="19" t="s">
        <v>59</v>
      </c>
      <c r="R45" s="19" t="s">
        <v>60</v>
      </c>
      <c r="T45" s="19"/>
      <c r="U45" s="19" t="s">
        <v>32</v>
      </c>
      <c r="V45" s="19" t="s">
        <v>58</v>
      </c>
      <c r="W45" s="19" t="s">
        <v>59</v>
      </c>
      <c r="X45" s="19" t="s">
        <v>60</v>
      </c>
    </row>
    <row r="46" spans="2:24" x14ac:dyDescent="0.3">
      <c r="B46" s="19" t="s">
        <v>32</v>
      </c>
      <c r="C46" s="34">
        <v>1</v>
      </c>
      <c r="D46" s="34">
        <f>7/1</f>
        <v>7</v>
      </c>
      <c r="E46" s="34">
        <v>0.14285714285714285</v>
      </c>
      <c r="F46" s="34">
        <v>0.14285714285714285</v>
      </c>
      <c r="H46" s="19" t="s">
        <v>32</v>
      </c>
      <c r="I46" s="34">
        <v>1</v>
      </c>
      <c r="J46" s="34">
        <v>2</v>
      </c>
      <c r="K46" s="34">
        <v>4</v>
      </c>
      <c r="L46" s="34">
        <v>3</v>
      </c>
      <c r="N46" s="19" t="s">
        <v>32</v>
      </c>
      <c r="O46" s="34">
        <v>1</v>
      </c>
      <c r="P46" s="34">
        <v>4</v>
      </c>
      <c r="Q46" s="34">
        <v>2</v>
      </c>
      <c r="R46" s="34">
        <v>2</v>
      </c>
      <c r="T46" s="19" t="s">
        <v>32</v>
      </c>
      <c r="U46" s="34">
        <v>1</v>
      </c>
      <c r="V46" s="34">
        <v>1</v>
      </c>
      <c r="W46" s="34">
        <v>3</v>
      </c>
      <c r="X46" s="34">
        <v>3</v>
      </c>
    </row>
    <row r="47" spans="2:24" x14ac:dyDescent="0.3">
      <c r="B47" s="19" t="s">
        <v>58</v>
      </c>
      <c r="C47" s="34">
        <v>0.14285714285714285</v>
      </c>
      <c r="D47" s="34">
        <v>1</v>
      </c>
      <c r="E47" s="34">
        <v>1</v>
      </c>
      <c r="F47" s="34">
        <v>0.14285714285714285</v>
      </c>
      <c r="H47" s="19" t="s">
        <v>58</v>
      </c>
      <c r="I47" s="34">
        <v>0.5</v>
      </c>
      <c r="J47" s="34">
        <v>1</v>
      </c>
      <c r="K47" s="34">
        <v>2</v>
      </c>
      <c r="L47" s="34">
        <v>3</v>
      </c>
      <c r="N47" s="19" t="s">
        <v>58</v>
      </c>
      <c r="O47" s="34">
        <v>0.25</v>
      </c>
      <c r="P47" s="34">
        <v>1</v>
      </c>
      <c r="Q47" s="34">
        <v>2</v>
      </c>
      <c r="R47" s="34">
        <v>1</v>
      </c>
      <c r="T47" s="19" t="s">
        <v>58</v>
      </c>
      <c r="U47" s="34">
        <v>1</v>
      </c>
      <c r="V47" s="34">
        <v>1</v>
      </c>
      <c r="W47" s="34">
        <v>3</v>
      </c>
      <c r="X47" s="34">
        <v>3</v>
      </c>
    </row>
    <row r="48" spans="2:24" x14ac:dyDescent="0.3">
      <c r="B48" s="19" t="s">
        <v>59</v>
      </c>
      <c r="C48" s="34">
        <v>7</v>
      </c>
      <c r="D48" s="34">
        <v>1</v>
      </c>
      <c r="E48" s="34">
        <v>1</v>
      </c>
      <c r="F48" s="34">
        <v>0.14285714285714285</v>
      </c>
      <c r="H48" s="19" t="s">
        <v>59</v>
      </c>
      <c r="I48" s="34">
        <v>0.25</v>
      </c>
      <c r="J48" s="34">
        <v>0.5</v>
      </c>
      <c r="K48" s="34">
        <v>1</v>
      </c>
      <c r="L48" s="34">
        <v>3</v>
      </c>
      <c r="N48" s="19" t="s">
        <v>59</v>
      </c>
      <c r="O48" s="34">
        <v>0.5</v>
      </c>
      <c r="P48" s="34">
        <v>0.5</v>
      </c>
      <c r="Q48" s="34">
        <v>1</v>
      </c>
      <c r="R48" s="34">
        <v>3</v>
      </c>
      <c r="T48" s="19" t="s">
        <v>59</v>
      </c>
      <c r="U48" s="34">
        <v>0.33333333333333331</v>
      </c>
      <c r="V48" s="34">
        <v>0.33333333333333331</v>
      </c>
      <c r="W48" s="34">
        <v>1</v>
      </c>
      <c r="X48" s="34">
        <v>3</v>
      </c>
    </row>
    <row r="49" spans="2:24" x14ac:dyDescent="0.3">
      <c r="B49" s="19" t="s">
        <v>60</v>
      </c>
      <c r="C49" s="34">
        <v>7</v>
      </c>
      <c r="D49" s="34">
        <v>7</v>
      </c>
      <c r="E49" s="34">
        <v>7</v>
      </c>
      <c r="F49" s="34">
        <v>1</v>
      </c>
      <c r="H49" s="19" t="s">
        <v>60</v>
      </c>
      <c r="I49" s="34">
        <v>0.33333333333333331</v>
      </c>
      <c r="J49" s="34">
        <v>0.33333333333333331</v>
      </c>
      <c r="K49" s="34">
        <v>0.33333333333333331</v>
      </c>
      <c r="L49" s="34">
        <v>1</v>
      </c>
      <c r="N49" s="19" t="s">
        <v>60</v>
      </c>
      <c r="O49" s="34">
        <v>0.5</v>
      </c>
      <c r="P49" s="34">
        <v>1</v>
      </c>
      <c r="Q49" s="34">
        <v>0.33333333333333331</v>
      </c>
      <c r="R49" s="34">
        <v>1</v>
      </c>
      <c r="T49" s="19" t="s">
        <v>60</v>
      </c>
      <c r="U49" s="34">
        <v>0.33333333333333331</v>
      </c>
      <c r="V49" s="34">
        <v>0.33333333333333331</v>
      </c>
      <c r="W49" s="34">
        <v>0.33333333333333331</v>
      </c>
      <c r="X49" s="34">
        <v>1</v>
      </c>
    </row>
    <row r="51" spans="2:24" x14ac:dyDescent="0.3">
      <c r="B51" s="6" t="s">
        <v>2</v>
      </c>
      <c r="H51" s="6" t="s">
        <v>2</v>
      </c>
      <c r="N51" s="6" t="s">
        <v>2</v>
      </c>
      <c r="T51" s="6" t="s">
        <v>2</v>
      </c>
    </row>
    <row r="52" spans="2:24" x14ac:dyDescent="0.3">
      <c r="B52" s="19"/>
      <c r="C52" s="19" t="s">
        <v>32</v>
      </c>
      <c r="D52" s="19" t="s">
        <v>58</v>
      </c>
      <c r="E52" s="19" t="s">
        <v>59</v>
      </c>
      <c r="F52" s="19" t="s">
        <v>60</v>
      </c>
      <c r="H52" s="19"/>
      <c r="I52" s="19" t="s">
        <v>32</v>
      </c>
      <c r="J52" s="19" t="s">
        <v>58</v>
      </c>
      <c r="K52" s="19" t="s">
        <v>59</v>
      </c>
      <c r="L52" s="19" t="s">
        <v>60</v>
      </c>
      <c r="N52" s="19"/>
      <c r="O52" s="19" t="s">
        <v>32</v>
      </c>
      <c r="P52" s="19" t="s">
        <v>58</v>
      </c>
      <c r="Q52" s="19" t="s">
        <v>59</v>
      </c>
      <c r="R52" s="19" t="s">
        <v>60</v>
      </c>
      <c r="T52" s="19"/>
      <c r="U52" s="19" t="s">
        <v>32</v>
      </c>
      <c r="V52" s="19" t="s">
        <v>58</v>
      </c>
      <c r="W52" s="19" t="s">
        <v>59</v>
      </c>
      <c r="X52" s="19" t="s">
        <v>60</v>
      </c>
    </row>
    <row r="53" spans="2:24" x14ac:dyDescent="0.3">
      <c r="B53" s="19" t="s">
        <v>32</v>
      </c>
      <c r="C53" s="20">
        <f>C46</f>
        <v>1</v>
      </c>
      <c r="D53" s="20">
        <f t="shared" ref="D53:F53" si="50">D46</f>
        <v>7</v>
      </c>
      <c r="E53" s="20">
        <f t="shared" si="50"/>
        <v>0.14285714285714285</v>
      </c>
      <c r="F53" s="20">
        <f t="shared" si="50"/>
        <v>0.14285714285714285</v>
      </c>
      <c r="H53" s="19" t="s">
        <v>32</v>
      </c>
      <c r="I53" s="20">
        <f>I46</f>
        <v>1</v>
      </c>
      <c r="J53" s="20">
        <f t="shared" ref="J53:L53" si="51">J46</f>
        <v>2</v>
      </c>
      <c r="K53" s="20">
        <f t="shared" si="51"/>
        <v>4</v>
      </c>
      <c r="L53" s="20">
        <f t="shared" si="51"/>
        <v>3</v>
      </c>
      <c r="N53" s="19" t="s">
        <v>32</v>
      </c>
      <c r="O53" s="20">
        <f>O46</f>
        <v>1</v>
      </c>
      <c r="P53" s="20">
        <f t="shared" ref="P53:R53" si="52">P46</f>
        <v>4</v>
      </c>
      <c r="Q53" s="20">
        <f t="shared" si="52"/>
        <v>2</v>
      </c>
      <c r="R53" s="20">
        <f t="shared" si="52"/>
        <v>2</v>
      </c>
      <c r="T53" s="19" t="s">
        <v>32</v>
      </c>
      <c r="U53" s="20">
        <f>U46</f>
        <v>1</v>
      </c>
      <c r="V53" s="20">
        <f t="shared" ref="V53:X53" si="53">V46</f>
        <v>1</v>
      </c>
      <c r="W53" s="20">
        <f t="shared" si="53"/>
        <v>3</v>
      </c>
      <c r="X53" s="20">
        <f t="shared" si="53"/>
        <v>3</v>
      </c>
    </row>
    <row r="54" spans="2:24" x14ac:dyDescent="0.3">
      <c r="B54" s="19" t="s">
        <v>58</v>
      </c>
      <c r="C54" s="20">
        <f t="shared" ref="C54:F54" si="54">C47</f>
        <v>0.14285714285714285</v>
      </c>
      <c r="D54" s="20">
        <f t="shared" si="54"/>
        <v>1</v>
      </c>
      <c r="E54" s="20">
        <f t="shared" si="54"/>
        <v>1</v>
      </c>
      <c r="F54" s="20">
        <f t="shared" si="54"/>
        <v>0.14285714285714285</v>
      </c>
      <c r="H54" s="19" t="s">
        <v>58</v>
      </c>
      <c r="I54" s="20">
        <f t="shared" ref="I54:L54" si="55">I47</f>
        <v>0.5</v>
      </c>
      <c r="J54" s="20">
        <f t="shared" si="55"/>
        <v>1</v>
      </c>
      <c r="K54" s="20">
        <f t="shared" si="55"/>
        <v>2</v>
      </c>
      <c r="L54" s="20">
        <f t="shared" si="55"/>
        <v>3</v>
      </c>
      <c r="N54" s="19" t="s">
        <v>58</v>
      </c>
      <c r="O54" s="20">
        <f t="shared" ref="O54:R54" si="56">O47</f>
        <v>0.25</v>
      </c>
      <c r="P54" s="20">
        <f t="shared" si="56"/>
        <v>1</v>
      </c>
      <c r="Q54" s="20">
        <f t="shared" si="56"/>
        <v>2</v>
      </c>
      <c r="R54" s="20">
        <f t="shared" si="56"/>
        <v>1</v>
      </c>
      <c r="T54" s="19" t="s">
        <v>58</v>
      </c>
      <c r="U54" s="20">
        <f t="shared" ref="U54:X54" si="57">U47</f>
        <v>1</v>
      </c>
      <c r="V54" s="20">
        <f t="shared" si="57"/>
        <v>1</v>
      </c>
      <c r="W54" s="20">
        <f t="shared" si="57"/>
        <v>3</v>
      </c>
      <c r="X54" s="20">
        <f t="shared" si="57"/>
        <v>3</v>
      </c>
    </row>
    <row r="55" spans="2:24" x14ac:dyDescent="0.3">
      <c r="B55" s="19" t="s">
        <v>59</v>
      </c>
      <c r="C55" s="20">
        <f t="shared" ref="C55:F55" si="58">C48</f>
        <v>7</v>
      </c>
      <c r="D55" s="20">
        <f t="shared" si="58"/>
        <v>1</v>
      </c>
      <c r="E55" s="20">
        <f t="shared" si="58"/>
        <v>1</v>
      </c>
      <c r="F55" s="20">
        <f t="shared" si="58"/>
        <v>0.14285714285714285</v>
      </c>
      <c r="H55" s="19" t="s">
        <v>59</v>
      </c>
      <c r="I55" s="20">
        <f t="shared" ref="I55:L55" si="59">I48</f>
        <v>0.25</v>
      </c>
      <c r="J55" s="20">
        <f t="shared" si="59"/>
        <v>0.5</v>
      </c>
      <c r="K55" s="20">
        <f t="shared" si="59"/>
        <v>1</v>
      </c>
      <c r="L55" s="20">
        <f t="shared" si="59"/>
        <v>3</v>
      </c>
      <c r="N55" s="19" t="s">
        <v>59</v>
      </c>
      <c r="O55" s="20">
        <f t="shared" ref="O55:R55" si="60">O48</f>
        <v>0.5</v>
      </c>
      <c r="P55" s="20">
        <f t="shared" si="60"/>
        <v>0.5</v>
      </c>
      <c r="Q55" s="20">
        <f t="shared" si="60"/>
        <v>1</v>
      </c>
      <c r="R55" s="20">
        <f t="shared" si="60"/>
        <v>3</v>
      </c>
      <c r="T55" s="19" t="s">
        <v>59</v>
      </c>
      <c r="U55" s="20">
        <f t="shared" ref="U55:X55" si="61">U48</f>
        <v>0.33333333333333331</v>
      </c>
      <c r="V55" s="20">
        <f t="shared" si="61"/>
        <v>0.33333333333333331</v>
      </c>
      <c r="W55" s="20">
        <f t="shared" si="61"/>
        <v>1</v>
      </c>
      <c r="X55" s="20">
        <f t="shared" si="61"/>
        <v>3</v>
      </c>
    </row>
    <row r="56" spans="2:24" x14ac:dyDescent="0.3">
      <c r="B56" s="19" t="s">
        <v>60</v>
      </c>
      <c r="C56" s="20">
        <f t="shared" ref="C56:F56" si="62">C49</f>
        <v>7</v>
      </c>
      <c r="D56" s="20">
        <f t="shared" si="62"/>
        <v>7</v>
      </c>
      <c r="E56" s="20">
        <f t="shared" si="62"/>
        <v>7</v>
      </c>
      <c r="F56" s="20">
        <f t="shared" si="62"/>
        <v>1</v>
      </c>
      <c r="H56" s="19" t="s">
        <v>60</v>
      </c>
      <c r="I56" s="20">
        <f t="shared" ref="I56:L56" si="63">I49</f>
        <v>0.33333333333333331</v>
      </c>
      <c r="J56" s="20">
        <f t="shared" si="63"/>
        <v>0.33333333333333331</v>
      </c>
      <c r="K56" s="20">
        <f t="shared" si="63"/>
        <v>0.33333333333333331</v>
      </c>
      <c r="L56" s="20">
        <f t="shared" si="63"/>
        <v>1</v>
      </c>
      <c r="N56" s="19" t="s">
        <v>60</v>
      </c>
      <c r="O56" s="20">
        <f t="shared" ref="O56:R56" si="64">O49</f>
        <v>0.5</v>
      </c>
      <c r="P56" s="20">
        <f t="shared" si="64"/>
        <v>1</v>
      </c>
      <c r="Q56" s="20">
        <f t="shared" si="64"/>
        <v>0.33333333333333331</v>
      </c>
      <c r="R56" s="20">
        <f t="shared" si="64"/>
        <v>1</v>
      </c>
      <c r="T56" s="19" t="s">
        <v>60</v>
      </c>
      <c r="U56" s="20">
        <f t="shared" ref="U56:X56" si="65">U49</f>
        <v>0.33333333333333331</v>
      </c>
      <c r="V56" s="20">
        <f t="shared" si="65"/>
        <v>0.33333333333333331</v>
      </c>
      <c r="W56" s="20">
        <f t="shared" si="65"/>
        <v>0.33333333333333331</v>
      </c>
      <c r="X56" s="20">
        <f t="shared" si="65"/>
        <v>1</v>
      </c>
    </row>
    <row r="58" spans="2:24" x14ac:dyDescent="0.3">
      <c r="B58" t="s">
        <v>20</v>
      </c>
    </row>
    <row r="59" spans="2:24" x14ac:dyDescent="0.3">
      <c r="B59" s="4" t="s">
        <v>21</v>
      </c>
      <c r="C59" s="24">
        <f>(D11*D25*D39*D53*J11*J25*J39*J53*P11*P25*P39*P53*V11*V25*V39*V53*AB11)^(1/17)</f>
        <v>1.3281094097580637</v>
      </c>
    </row>
    <row r="60" spans="2:24" x14ac:dyDescent="0.3">
      <c r="B60" s="4" t="s">
        <v>49</v>
      </c>
      <c r="C60" s="24">
        <f>(E11*E25*E39*E53*K11*K25*K39*K53*Q11*Q25*Q39*Q53*W11*W25*W39*W53*AC11)^(1/17)</f>
        <v>1.4026827119269232</v>
      </c>
    </row>
    <row r="61" spans="2:24" x14ac:dyDescent="0.3">
      <c r="B61" s="4" t="s">
        <v>61</v>
      </c>
      <c r="C61" s="24">
        <f>(F11*F25*F39*F53*L11*L25*L39*L53*R11*R25*R39*R53*X11*X25*X39*X53*AD11)^(1/17)</f>
        <v>1.5445252083378129</v>
      </c>
    </row>
    <row r="62" spans="2:24" x14ac:dyDescent="0.3">
      <c r="B62" s="4" t="s">
        <v>22</v>
      </c>
      <c r="C62">
        <f>(C12*C40*C26*C54*I12*I26*I40*I54*O12*O26*O40*O54*U12*U26*U40*U54*AA12)^(1/17)</f>
        <v>0.8169235950532725</v>
      </c>
    </row>
    <row r="63" spans="2:24" x14ac:dyDescent="0.3">
      <c r="B63" s="4" t="s">
        <v>51</v>
      </c>
      <c r="C63">
        <f>(E12*E26*E40*E54*K12*K26*K40*K54*Q12*Q26*Q40*Q54*W12*W26*W40*W54*AC12)^(1/17)</f>
        <v>1.6995104714410589</v>
      </c>
    </row>
    <row r="64" spans="2:24" x14ac:dyDescent="0.3">
      <c r="B64" s="4" t="s">
        <v>62</v>
      </c>
      <c r="C64">
        <f>(F12*F26*F40*F54*L12*L26*L40*L54*R12*R26*R40*R54*X12*X26*X40*X54*AD12)^(1/17)</f>
        <v>1.2832928607414782</v>
      </c>
    </row>
    <row r="65" spans="2:6" x14ac:dyDescent="0.3">
      <c r="B65" s="4" t="s">
        <v>50</v>
      </c>
      <c r="C65">
        <f>(C13*C27*C41*C55*I13*I27*I41*I55*O13*O27*O41*O55*U13*U27*U41*U55*AA13)^(1/17)</f>
        <v>0.71291960148725197</v>
      </c>
    </row>
    <row r="66" spans="2:6" x14ac:dyDescent="0.3">
      <c r="B66" s="4" t="s">
        <v>52</v>
      </c>
      <c r="C66">
        <f>(D13*D27*D41*D55*J13*J27*J41*J55*P13*P27*P41*P55*V13*V27*V41*V55*AB13)^(1/17)</f>
        <v>0.58840472995266346</v>
      </c>
    </row>
    <row r="67" spans="2:6" x14ac:dyDescent="0.3">
      <c r="B67" s="4" t="s">
        <v>63</v>
      </c>
      <c r="C67">
        <f>(F13*F27*F41*F55*L13*L27*L41*L55*R13*R27*R41*R55*X13*X27*X41*X55*AD13)^(1/17)</f>
        <v>0.72353712284087279</v>
      </c>
    </row>
    <row r="68" spans="2:6" x14ac:dyDescent="0.3">
      <c r="B68" s="4" t="s">
        <v>64</v>
      </c>
      <c r="C68">
        <f>(C14*C28*C42*C56*I14*I28*I42*I56*O14*O28*O42*O56*U14*U28*U42*U56*AA14)^(1/17)</f>
        <v>0.64744815727299132</v>
      </c>
    </row>
    <row r="69" spans="2:6" x14ac:dyDescent="0.3">
      <c r="B69" s="4" t="s">
        <v>65</v>
      </c>
      <c r="C69">
        <f>(D14*D28*D42*D56*J14*J28*J42*J56*P14*P28*P42*P56*V14*V28*V42*V56*AB14)^(1/17)</f>
        <v>0.77924535434741404</v>
      </c>
    </row>
    <row r="70" spans="2:6" x14ac:dyDescent="0.3">
      <c r="B70" s="4" t="s">
        <v>66</v>
      </c>
      <c r="C70">
        <f>(E14*E28*E42*E56*K14*K28*K42*K56*Q14*Q28*Q42*Q56*W14*W28*W42*W56*AC14)^(1/17)</f>
        <v>1.382099091299742</v>
      </c>
    </row>
    <row r="72" spans="2:6" x14ac:dyDescent="0.3">
      <c r="B72" t="s">
        <v>23</v>
      </c>
    </row>
    <row r="74" spans="2:6" x14ac:dyDescent="0.3">
      <c r="B74" s="19"/>
      <c r="C74" s="17" t="s">
        <v>32</v>
      </c>
      <c r="D74" s="17" t="s">
        <v>58</v>
      </c>
      <c r="E74" s="17" t="s">
        <v>59</v>
      </c>
      <c r="F74" s="17" t="s">
        <v>60</v>
      </c>
    </row>
    <row r="75" spans="2:6" x14ac:dyDescent="0.3">
      <c r="B75" s="17" t="s">
        <v>32</v>
      </c>
      <c r="C75" s="20">
        <v>1</v>
      </c>
      <c r="D75" s="20">
        <f>C59</f>
        <v>1.3281094097580637</v>
      </c>
      <c r="E75" s="20">
        <f>C60</f>
        <v>1.4026827119269232</v>
      </c>
      <c r="F75" s="20">
        <f>C61</f>
        <v>1.5445252083378129</v>
      </c>
    </row>
    <row r="76" spans="2:6" x14ac:dyDescent="0.3">
      <c r="B76" s="17" t="s">
        <v>58</v>
      </c>
      <c r="C76" s="20">
        <f>C62</f>
        <v>0.8169235950532725</v>
      </c>
      <c r="D76" s="20">
        <v>1</v>
      </c>
      <c r="E76" s="20">
        <f>C63</f>
        <v>1.6995104714410589</v>
      </c>
      <c r="F76" s="20">
        <f>C64</f>
        <v>1.2832928607414782</v>
      </c>
    </row>
    <row r="77" spans="2:6" x14ac:dyDescent="0.3">
      <c r="B77" s="17" t="s">
        <v>59</v>
      </c>
      <c r="C77" s="20">
        <f>C65</f>
        <v>0.71291960148725197</v>
      </c>
      <c r="D77" s="20">
        <f>C66</f>
        <v>0.58840472995266346</v>
      </c>
      <c r="E77" s="20">
        <v>1</v>
      </c>
      <c r="F77" s="20">
        <f>C67</f>
        <v>0.72353712284087279</v>
      </c>
    </row>
    <row r="78" spans="2:6" x14ac:dyDescent="0.3">
      <c r="B78" s="17" t="s">
        <v>60</v>
      </c>
      <c r="C78" s="20">
        <f>C68</f>
        <v>0.64744815727299132</v>
      </c>
      <c r="D78" s="20">
        <f>C69</f>
        <v>0.77924535434741404</v>
      </c>
      <c r="E78" s="20">
        <f>C70</f>
        <v>1.382099091299742</v>
      </c>
      <c r="F78" s="20">
        <v>1</v>
      </c>
    </row>
    <row r="79" spans="2:6" x14ac:dyDescent="0.3">
      <c r="B79" s="19"/>
      <c r="C79" s="21">
        <f>SUM(C75:C78)</f>
        <v>3.1772913538135157</v>
      </c>
      <c r="D79" s="21">
        <f t="shared" ref="D79:F79" si="66">SUM(D75:D78)</f>
        <v>3.6957594940581409</v>
      </c>
      <c r="E79" s="21">
        <f t="shared" si="66"/>
        <v>5.4842922746677241</v>
      </c>
      <c r="F79" s="21">
        <f t="shared" si="66"/>
        <v>4.5513551919201642</v>
      </c>
    </row>
    <row r="81" spans="1:9" x14ac:dyDescent="0.3">
      <c r="B81" s="5" t="s">
        <v>25</v>
      </c>
    </row>
    <row r="82" spans="1:9" x14ac:dyDescent="0.3">
      <c r="B82" s="17"/>
      <c r="C82" s="17" t="s">
        <v>32</v>
      </c>
      <c r="D82" s="17" t="s">
        <v>58</v>
      </c>
      <c r="E82" s="17" t="s">
        <v>59</v>
      </c>
      <c r="F82" s="17" t="s">
        <v>60</v>
      </c>
      <c r="G82" s="17" t="s">
        <v>24</v>
      </c>
      <c r="H82" s="17" t="s">
        <v>53</v>
      </c>
    </row>
    <row r="83" spans="1:9" x14ac:dyDescent="0.3">
      <c r="B83" s="17" t="s">
        <v>32</v>
      </c>
      <c r="C83" s="20">
        <f>C75/$C$79</f>
        <v>0.31473349109132182</v>
      </c>
      <c r="D83" s="20">
        <f>D75/$D$79</f>
        <v>0.35936034579450643</v>
      </c>
      <c r="E83" s="20">
        <f>E75/$E$79</f>
        <v>0.25576366861518285</v>
      </c>
      <c r="F83" s="20">
        <f>F75/$F$79</f>
        <v>0.33935501476126179</v>
      </c>
      <c r="G83" s="21">
        <f>SUM(C83:F83)</f>
        <v>1.2692125202622728</v>
      </c>
      <c r="H83" s="41">
        <f>G83/$G$87</f>
        <v>0.31730313006556821</v>
      </c>
    </row>
    <row r="84" spans="1:9" x14ac:dyDescent="0.3">
      <c r="B84" s="17" t="s">
        <v>58</v>
      </c>
      <c r="C84" s="20">
        <f t="shared" ref="C84:C86" si="67">C76/$C$79</f>
        <v>0.25711321502598972</v>
      </c>
      <c r="D84" s="20">
        <f t="shared" ref="D84:D86" si="68">D76/$D$79</f>
        <v>0.27058037775665611</v>
      </c>
      <c r="E84" s="20">
        <f t="shared" ref="E84:E86" si="69">E76/$E$79</f>
        <v>0.30988692548192592</v>
      </c>
      <c r="F84" s="20">
        <f t="shared" ref="F84:F86" si="70">F76/$F$79</f>
        <v>0.2819584072497035</v>
      </c>
      <c r="G84" s="21">
        <f t="shared" ref="G84:G86" si="71">SUM(C84:F84)</f>
        <v>1.1195389255142751</v>
      </c>
      <c r="H84" s="41">
        <f t="shared" ref="H84:H86" si="72">G84/$G$87</f>
        <v>0.27988473137856879</v>
      </c>
    </row>
    <row r="85" spans="1:9" x14ac:dyDescent="0.3">
      <c r="B85" s="17" t="s">
        <v>59</v>
      </c>
      <c r="C85" s="20">
        <f t="shared" si="67"/>
        <v>0.22437967504351672</v>
      </c>
      <c r="D85" s="20">
        <f t="shared" si="68"/>
        <v>0.15921077410439491</v>
      </c>
      <c r="E85" s="20">
        <f t="shared" si="69"/>
        <v>0.18233893270405374</v>
      </c>
      <c r="F85" s="20">
        <f t="shared" si="70"/>
        <v>0.15897179902050687</v>
      </c>
      <c r="G85" s="21">
        <f t="shared" si="71"/>
        <v>0.72490118087247224</v>
      </c>
      <c r="H85" s="41">
        <f t="shared" si="72"/>
        <v>0.18122529521811806</v>
      </c>
    </row>
    <row r="86" spans="1:9" x14ac:dyDescent="0.3">
      <c r="B86" s="17" t="s">
        <v>60</v>
      </c>
      <c r="C86" s="20">
        <f t="shared" si="67"/>
        <v>0.20377361883917175</v>
      </c>
      <c r="D86" s="20">
        <f t="shared" si="68"/>
        <v>0.21084850234444263</v>
      </c>
      <c r="E86" s="20">
        <f t="shared" si="69"/>
        <v>0.25201047319883751</v>
      </c>
      <c r="F86" s="20">
        <f t="shared" si="70"/>
        <v>0.21971477896852773</v>
      </c>
      <c r="G86" s="21">
        <f t="shared" si="71"/>
        <v>0.88634737335097968</v>
      </c>
      <c r="H86" s="41">
        <f t="shared" si="72"/>
        <v>0.22158684333774492</v>
      </c>
    </row>
    <row r="87" spans="1:9" x14ac:dyDescent="0.3">
      <c r="B87" s="17"/>
      <c r="C87" s="21">
        <f>SUM(C83:C86)</f>
        <v>1</v>
      </c>
      <c r="D87" s="21">
        <f t="shared" ref="D87:F87" si="73">SUM(D83:D86)</f>
        <v>1</v>
      </c>
      <c r="E87" s="21">
        <f t="shared" si="73"/>
        <v>1</v>
      </c>
      <c r="F87" s="21">
        <f t="shared" si="73"/>
        <v>0.99999999999999989</v>
      </c>
      <c r="G87" s="21">
        <f>SUM(G83:G86)</f>
        <v>4</v>
      </c>
      <c r="H87" s="41">
        <f>SUM(H83:H86)</f>
        <v>1</v>
      </c>
      <c r="I87" s="16"/>
    </row>
    <row r="90" spans="1:9" x14ac:dyDescent="0.3">
      <c r="A90" t="s">
        <v>27</v>
      </c>
      <c r="B90" s="5" t="s">
        <v>28</v>
      </c>
    </row>
    <row r="91" spans="1:9" x14ac:dyDescent="0.3">
      <c r="B91" s="5" t="s">
        <v>29</v>
      </c>
    </row>
    <row r="93" spans="1:9" x14ac:dyDescent="0.3">
      <c r="B93" s="17"/>
      <c r="C93" s="17" t="s">
        <v>32</v>
      </c>
      <c r="D93" s="17" t="s">
        <v>58</v>
      </c>
      <c r="E93" s="17" t="s">
        <v>59</v>
      </c>
      <c r="F93" s="17" t="s">
        <v>60</v>
      </c>
      <c r="G93" s="17" t="s">
        <v>53</v>
      </c>
      <c r="H93" s="3" t="s">
        <v>30</v>
      </c>
    </row>
    <row r="94" spans="1:9" x14ac:dyDescent="0.3">
      <c r="B94" s="17" t="s">
        <v>32</v>
      </c>
      <c r="C94" s="20">
        <f>C75</f>
        <v>1</v>
      </c>
      <c r="D94" s="20">
        <f t="shared" ref="D94:F94" si="74">D75</f>
        <v>1.3281094097580637</v>
      </c>
      <c r="E94" s="20">
        <f t="shared" si="74"/>
        <v>1.4026827119269232</v>
      </c>
      <c r="F94" s="20">
        <f t="shared" si="74"/>
        <v>1.5445252083378129</v>
      </c>
      <c r="G94" s="42">
        <f>H83</f>
        <v>0.31730313006556821</v>
      </c>
      <c r="H94" s="32">
        <f>(C94*$G$94)+(D94*$G$95)+(E94*$G$96)+(F94*$G$97)</f>
        <v>1.2854687293945093</v>
      </c>
    </row>
    <row r="95" spans="1:9" x14ac:dyDescent="0.3">
      <c r="B95" s="17" t="s">
        <v>58</v>
      </c>
      <c r="C95" s="20">
        <f t="shared" ref="C95:F97" si="75">C76</f>
        <v>0.8169235950532725</v>
      </c>
      <c r="D95" s="20">
        <f t="shared" si="75"/>
        <v>1</v>
      </c>
      <c r="E95" s="20">
        <f t="shared" si="75"/>
        <v>1.6995104714410589</v>
      </c>
      <c r="F95" s="20">
        <f t="shared" si="75"/>
        <v>1.2832928607414782</v>
      </c>
      <c r="G95" s="42">
        <f t="shared" ref="G95:G97" si="76">H84</f>
        <v>0.27988473137856879</v>
      </c>
      <c r="H95" s="32">
        <f>(C95*$G$94)+(D95*$G$95)+(E95*$G$96)+(F95*$G$97)</f>
        <v>1.131452246116146</v>
      </c>
    </row>
    <row r="96" spans="1:9" x14ac:dyDescent="0.3">
      <c r="B96" s="17" t="s">
        <v>59</v>
      </c>
      <c r="C96" s="20">
        <f t="shared" si="75"/>
        <v>0.71291960148725197</v>
      </c>
      <c r="D96" s="20">
        <f t="shared" si="75"/>
        <v>0.58840472995266346</v>
      </c>
      <c r="E96" s="20">
        <f t="shared" si="75"/>
        <v>1</v>
      </c>
      <c r="F96" s="20">
        <f t="shared" si="75"/>
        <v>0.72353712284087279</v>
      </c>
      <c r="G96" s="42">
        <f t="shared" si="76"/>
        <v>0.18122529521811806</v>
      </c>
      <c r="H96" s="32">
        <f>(C96*$G$94)+(D96*$G$95)+(E96*$G$96)+(F96*$G$97)</f>
        <v>0.73244872312778431</v>
      </c>
    </row>
    <row r="97" spans="2:8" x14ac:dyDescent="0.3">
      <c r="B97" s="17" t="s">
        <v>60</v>
      </c>
      <c r="C97" s="20">
        <f t="shared" si="75"/>
        <v>0.64744815727299132</v>
      </c>
      <c r="D97" s="20">
        <f t="shared" si="75"/>
        <v>0.77924535434741404</v>
      </c>
      <c r="E97" s="20">
        <f t="shared" si="75"/>
        <v>1.382099091299742</v>
      </c>
      <c r="F97" s="20">
        <f t="shared" si="75"/>
        <v>1</v>
      </c>
      <c r="G97" s="42">
        <f t="shared" si="76"/>
        <v>0.22158684333774492</v>
      </c>
      <c r="H97" s="32">
        <f>(C97*$G$94)+(D97*$G$95)+(E97*$G$96)+(F97*$G$97)</f>
        <v>0.89559436271666149</v>
      </c>
    </row>
    <row r="98" spans="2:8" x14ac:dyDescent="0.3">
      <c r="B98" s="19"/>
      <c r="C98" s="19"/>
      <c r="D98" s="19"/>
      <c r="E98" s="19"/>
      <c r="F98" s="19"/>
      <c r="G98" s="19"/>
      <c r="H98" s="32">
        <f>SUM(H94:H97)</f>
        <v>4.0449640613551008</v>
      </c>
    </row>
    <row r="100" spans="2:8" x14ac:dyDescent="0.3">
      <c r="B100" s="6" t="s">
        <v>54</v>
      </c>
    </row>
    <row r="101" spans="2:8" x14ac:dyDescent="0.3">
      <c r="B101" s="4" t="s">
        <v>34</v>
      </c>
      <c r="C101" t="s">
        <v>33</v>
      </c>
    </row>
    <row r="102" spans="2:8" x14ac:dyDescent="0.3">
      <c r="B102" s="4" t="s">
        <v>34</v>
      </c>
      <c r="C102" s="24">
        <f>H94/G94</f>
        <v>4.0512324260049919</v>
      </c>
      <c r="D102" s="24">
        <f>H95/G95</f>
        <v>4.0425650965066655</v>
      </c>
      <c r="E102" s="24">
        <f>H96/G96</f>
        <v>4.0416472890620927</v>
      </c>
      <c r="F102" s="24">
        <f>H97/G97</f>
        <v>4.0417307689680273</v>
      </c>
    </row>
    <row r="104" spans="2:8" x14ac:dyDescent="0.3">
      <c r="B104" s="15" t="s">
        <v>36</v>
      </c>
    </row>
    <row r="105" spans="2:8" x14ac:dyDescent="0.3">
      <c r="B105" t="s">
        <v>35</v>
      </c>
      <c r="C105" s="24">
        <f>SUM(C102:F102)/4</f>
        <v>4.0442938951354446</v>
      </c>
    </row>
    <row r="107" spans="2:8" x14ac:dyDescent="0.3">
      <c r="B107" s="15" t="s">
        <v>39</v>
      </c>
    </row>
    <row r="108" spans="2:8" x14ac:dyDescent="0.3">
      <c r="B108" t="s">
        <v>37</v>
      </c>
      <c r="C108" s="9" t="s">
        <v>38</v>
      </c>
    </row>
    <row r="109" spans="2:8" x14ac:dyDescent="0.3">
      <c r="C109" s="43">
        <f>(C105-4)/(4-1)</f>
        <v>1.4764631711814857E-2</v>
      </c>
    </row>
    <row r="111" spans="2:8" x14ac:dyDescent="0.3">
      <c r="B111" s="15" t="s">
        <v>40</v>
      </c>
    </row>
    <row r="112" spans="2:8" x14ac:dyDescent="0.3">
      <c r="B112" t="s">
        <v>68</v>
      </c>
      <c r="C112" t="s">
        <v>69</v>
      </c>
      <c r="D112">
        <v>0.9</v>
      </c>
    </row>
    <row r="113" spans="2:5" x14ac:dyDescent="0.3">
      <c r="B113" t="s">
        <v>43</v>
      </c>
      <c r="C113" t="s">
        <v>44</v>
      </c>
      <c r="E113" s="44"/>
    </row>
    <row r="114" spans="2:5" x14ac:dyDescent="0.3">
      <c r="B114" t="s">
        <v>43</v>
      </c>
      <c r="C114" s="44">
        <f>C109/D112</f>
        <v>1.6405146346460953E-2</v>
      </c>
    </row>
    <row r="116" spans="2:5" x14ac:dyDescent="0.3">
      <c r="B11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C7D0-ADA4-4423-8EC9-DD620C0D3160}">
  <dimension ref="A3:I18"/>
  <sheetViews>
    <sheetView tabSelected="1" workbookViewId="0">
      <selection activeCell="I9" sqref="I9"/>
    </sheetView>
  </sheetViews>
  <sheetFormatPr defaultRowHeight="14.4" x14ac:dyDescent="0.3"/>
  <sheetData>
    <row r="3" spans="1:9" x14ac:dyDescent="0.3">
      <c r="A3" t="s">
        <v>71</v>
      </c>
    </row>
    <row r="6" spans="1:9" x14ac:dyDescent="0.3">
      <c r="C6" s="39" t="s">
        <v>78</v>
      </c>
      <c r="D6" s="39"/>
      <c r="E6" s="39"/>
      <c r="F6" s="39"/>
      <c r="G6" s="39"/>
    </row>
    <row r="9" spans="1:9" x14ac:dyDescent="0.3">
      <c r="B9" s="1"/>
      <c r="C9" s="3" t="s">
        <v>0</v>
      </c>
      <c r="D9" s="1"/>
      <c r="E9" s="1"/>
      <c r="F9" s="1"/>
      <c r="G9" s="3" t="s">
        <v>1</v>
      </c>
      <c r="H9" s="1"/>
      <c r="I9" s="1"/>
    </row>
    <row r="10" spans="1:9" x14ac:dyDescent="0.3">
      <c r="B10" s="1"/>
      <c r="C10" s="36">
        <f>'PL Menengah'!E69</f>
        <v>0.71789771069331532</v>
      </c>
      <c r="D10" s="1"/>
      <c r="E10" s="1"/>
      <c r="F10" s="1"/>
      <c r="G10" s="36">
        <f>'PL Menengah'!E70</f>
        <v>0.28210228930668463</v>
      </c>
      <c r="H10" s="1"/>
      <c r="I10" s="1"/>
    </row>
    <row r="11" spans="1:9" x14ac:dyDescent="0.3">
      <c r="B11" s="1"/>
      <c r="C11" s="1"/>
      <c r="D11" s="1"/>
      <c r="E11" s="1"/>
      <c r="F11" s="1"/>
      <c r="G11" s="1"/>
      <c r="H11" s="1"/>
      <c r="I11" s="1"/>
    </row>
    <row r="12" spans="1:9" x14ac:dyDescent="0.3">
      <c r="B12" s="1"/>
      <c r="C12" s="1"/>
      <c r="D12" s="1"/>
      <c r="E12" s="1"/>
      <c r="F12" s="1"/>
      <c r="G12" s="1"/>
      <c r="H12" s="1"/>
      <c r="I12" s="1"/>
    </row>
    <row r="13" spans="1:9" x14ac:dyDescent="0.3">
      <c r="B13" s="3" t="s">
        <v>46</v>
      </c>
      <c r="C13" s="3" t="s">
        <v>47</v>
      </c>
      <c r="D13" s="3" t="s">
        <v>48</v>
      </c>
      <c r="E13" s="1"/>
      <c r="F13" s="3" t="s">
        <v>32</v>
      </c>
      <c r="G13" s="3" t="s">
        <v>58</v>
      </c>
      <c r="H13" s="3" t="s">
        <v>59</v>
      </c>
      <c r="I13" s="3" t="s">
        <v>60</v>
      </c>
    </row>
    <row r="14" spans="1:9" x14ac:dyDescent="0.3">
      <c r="B14" s="36">
        <f>'Sub Var P'!F80</f>
        <v>0.44211870418257943</v>
      </c>
      <c r="C14" s="36">
        <f>'Sub Var P'!F81</f>
        <v>0.24371922186203165</v>
      </c>
      <c r="D14" s="36">
        <f>'Sub Var P'!F82</f>
        <v>0.31416207395538898</v>
      </c>
      <c r="E14" s="1"/>
      <c r="F14" s="36">
        <f>'Sub Var L'!H83</f>
        <v>0.31730313006556821</v>
      </c>
      <c r="G14" s="36">
        <f>'Sub Var L'!H84</f>
        <v>0.27988473137856879</v>
      </c>
      <c r="H14" s="36">
        <f>'Sub Var L'!H85</f>
        <v>0.18122529521811806</v>
      </c>
      <c r="I14" s="36">
        <f>'Sub Var L'!H86</f>
        <v>0.22158684333774492</v>
      </c>
    </row>
    <row r="15" spans="1:9" x14ac:dyDescent="0.3">
      <c r="C15" s="35"/>
    </row>
    <row r="16" spans="1:9" x14ac:dyDescent="0.3">
      <c r="C16" s="35"/>
    </row>
    <row r="17" spans="1:2" x14ac:dyDescent="0.3">
      <c r="A17" s="3" t="s">
        <v>55</v>
      </c>
      <c r="B17" s="3" t="s">
        <v>56</v>
      </c>
    </row>
    <row r="18" spans="1:2" x14ac:dyDescent="0.3">
      <c r="A18" s="36">
        <f>'ID KL'!E69</f>
        <v>0.28787976475655513</v>
      </c>
      <c r="B18" s="36">
        <f>'ID KL'!E70</f>
        <v>0.71212023524344492</v>
      </c>
    </row>
  </sheetData>
  <mergeCells count="1"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 Menengah</vt:lpstr>
      <vt:lpstr>Sub Var P</vt:lpstr>
      <vt:lpstr>ID KL</vt:lpstr>
      <vt:lpstr>Sub Var L</vt:lpstr>
      <vt:lpstr>KESIMPULAN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zenbook</dc:creator>
  <cp:lastModifiedBy>Asus zenbook</cp:lastModifiedBy>
  <dcterms:created xsi:type="dcterms:W3CDTF">2023-07-29T00:57:24Z</dcterms:created>
  <dcterms:modified xsi:type="dcterms:W3CDTF">2023-07-30T20:12:50Z</dcterms:modified>
</cp:coreProperties>
</file>